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5" i="1"/>
  <c r="G180"/>
  <c r="G176"/>
  <c r="G174"/>
  <c r="G171"/>
  <c r="G164"/>
  <c r="G160"/>
  <c r="G158"/>
  <c r="G157"/>
  <c r="G153"/>
  <c r="G131"/>
  <c r="G130"/>
  <c r="G129"/>
  <c r="G127"/>
  <c r="G126"/>
  <c r="G119"/>
  <c r="G118"/>
  <c r="F117"/>
  <c r="G117" s="1"/>
  <c r="G116"/>
  <c r="F116"/>
  <c r="G109"/>
  <c r="G108"/>
  <c r="G88"/>
  <c r="G87"/>
  <c r="G86"/>
  <c r="G85"/>
  <c r="G83"/>
  <c r="G82"/>
  <c r="G81"/>
  <c r="G80"/>
  <c r="G78"/>
  <c r="G77"/>
  <c r="G76"/>
  <c r="G75"/>
  <c r="F75"/>
  <c r="G74"/>
  <c r="G72"/>
  <c r="G71"/>
  <c r="G70"/>
  <c r="G69"/>
  <c r="G68"/>
  <c r="G67"/>
  <c r="G53"/>
  <c r="G52"/>
  <c r="G51"/>
  <c r="G47"/>
  <c r="G46"/>
  <c r="G44"/>
  <c r="G43"/>
  <c r="G40"/>
  <c r="G39" s="1"/>
  <c r="G37"/>
  <c r="G36" s="1"/>
  <c r="G35"/>
  <c r="G34"/>
  <c r="G33"/>
  <c r="G31"/>
  <c r="G30"/>
  <c r="G28"/>
  <c r="G27"/>
  <c r="G25"/>
  <c r="G24"/>
  <c r="G23"/>
  <c r="G22"/>
  <c r="G20"/>
  <c r="G18"/>
  <c r="G17"/>
  <c r="G16"/>
  <c r="G15"/>
  <c r="G14"/>
  <c r="G13"/>
  <c r="G12"/>
  <c r="G9"/>
  <c r="G8"/>
  <c r="G7" s="1"/>
  <c r="G115" l="1"/>
  <c r="G111" s="1"/>
  <c r="G45"/>
  <c r="G41" s="1"/>
  <c r="G198" l="1"/>
</calcChain>
</file>

<file path=xl/sharedStrings.xml><?xml version="1.0" encoding="utf-8"?>
<sst xmlns="http://schemas.openxmlformats.org/spreadsheetml/2006/main" count="977" uniqueCount="423">
  <si>
    <t>ул. Родионовская  д.10, к.1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</si>
  <si>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</si>
  <si>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</si>
  <si>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</si>
  <si>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</si>
  <si>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</si>
  <si>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</si>
  <si>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</si>
  <si>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</si>
  <si>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</si>
  <si>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</si>
  <si>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</si>
  <si>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</si>
  <si>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</si>
  <si>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</si>
  <si>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</si>
  <si>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</si>
  <si>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</si>
  <si>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</si>
  <si>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</si>
  <si>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</si>
  <si>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</si>
  <si>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</si>
  <si>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</si>
  <si>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</si>
  <si>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</si>
  <si>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</si>
  <si>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</si>
  <si>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</si>
  <si>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</si>
  <si>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</si>
  <si>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</si>
  <si>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</si>
  <si>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</si>
  <si>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</si>
  <si>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</si>
  <si>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</si>
  <si>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</si>
  <si>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</si>
  <si>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</si>
  <si>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</si>
  <si>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</si>
  <si>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</si>
  <si>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</si>
  <si>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</si>
  <si>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</si>
  <si>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</si>
  <si>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</si>
  <si>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</si>
  <si>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</si>
  <si>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</si>
  <si>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</si>
  <si>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</si>
  <si>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</si>
  <si>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</si>
  <si>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</si>
  <si>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</si>
  <si>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</si>
  <si>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</si>
  <si>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</si>
  <si>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</si>
  <si>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</si>
  <si>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</si>
  <si>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</si>
  <si>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</si>
  <si>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</si>
  <si>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</si>
  <si>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</si>
  <si>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</si>
  <si>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</si>
  <si>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</si>
  <si>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</si>
  <si>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</si>
  <si>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</si>
  <si>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</si>
  <si>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</si>
  <si>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</si>
  <si>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</si>
  <si>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</si>
  <si>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</si>
  <si>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</si>
  <si>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</si>
  <si>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</si>
  <si>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</si>
  <si>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</si>
  <si>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</si>
  <si>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</si>
  <si>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</si>
  <si>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</si>
  <si>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</si>
  <si>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</si>
  <si>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</si>
  <si>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</si>
  <si>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</si>
  <si>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</si>
  <si>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</si>
  <si>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</si>
  <si>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</si>
  <si>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</si>
  <si>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</si>
  <si>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</si>
  <si>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</si>
  <si>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</si>
  <si>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</si>
  <si>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шт</t>
  </si>
  <si>
    <t>4.1.1.3</t>
  </si>
  <si>
    <t>Отмосток</t>
  </si>
  <si>
    <t>м</t>
  </si>
  <si>
    <t>4.1.1.4</t>
  </si>
  <si>
    <t>Входов в подвалы</t>
  </si>
  <si>
    <t>Заделка терещин и мелких выбоин в бетонных и железобетонных ступенях</t>
  </si>
  <si>
    <t>1 место</t>
  </si>
  <si>
    <t>Заделка отбитых мест в бетонных и железобетонных ступенях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</si>
  <si>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</si>
  <si>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</si>
  <si>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</si>
  <si>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</si>
  <si>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</si>
  <si>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</si>
  <si>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</si>
  <si>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</si>
  <si>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</si>
  <si>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</si>
  <si>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</si>
  <si>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</si>
  <si>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</si>
  <si>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</si>
  <si>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</si>
  <si>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</si>
  <si>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</si>
  <si>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</si>
  <si>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</si>
  <si>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</si>
  <si>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</si>
  <si>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</si>
  <si>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</si>
  <si>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</si>
  <si>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</si>
  <si>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</si>
  <si>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</si>
  <si>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</si>
  <si>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</si>
  <si>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</si>
  <si>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</si>
  <si>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</si>
  <si>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</si>
  <si>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</si>
  <si>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</si>
  <si>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</si>
  <si>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</si>
  <si>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</si>
  <si>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</si>
  <si>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</si>
  <si>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Замена перегоревшей электролампы</t>
  </si>
  <si>
    <t>1 электролампа</t>
  </si>
  <si>
    <t>Смена люминесцентного светильника</t>
  </si>
  <si>
    <t>1 светильник</t>
  </si>
  <si>
    <t>Смена стартера</t>
  </si>
  <si>
    <t>1 старт5р</t>
  </si>
  <si>
    <t>Смена лампы накаливания короба домового знака или уличного указателя</t>
  </si>
  <si>
    <t>Смена деталей крепления для светильников и проводов:смена крюков и шпилек</t>
  </si>
  <si>
    <t>1 крепление</t>
  </si>
  <si>
    <t>Смена деталей крепления для светильников и проводов:смена кронштейнов</t>
  </si>
  <si>
    <t>4.4.7</t>
  </si>
  <si>
    <t>Восстановление переходов через трубопроводы</t>
  </si>
  <si>
    <t>п.м</t>
  </si>
  <si>
    <t>4.4.8</t>
  </si>
  <si>
    <t>Ремонт вентиляции</t>
  </si>
  <si>
    <t>Прочистка вертикального дымохода с пробивкой и заделкой отверстий</t>
  </si>
  <si>
    <t>1 м дымохода</t>
  </si>
  <si>
    <t>Проверка и прочистка вентиляционных каналов с пробивкой и заделкой отверстий</t>
  </si>
  <si>
    <t>1 проверка</t>
  </si>
  <si>
    <t>Смена колпаков дымовых и вентиляционных труб с одним каналом</t>
  </si>
  <si>
    <t>1 колпак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</si>
  <si>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</si>
  <si>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</si>
  <si>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</si>
  <si>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</si>
  <si>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</si>
  <si>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Выправление перекосов коробки с закреплением клиньями нижней плоскостью досок</t>
  </si>
  <si>
    <t>1 коробка</t>
  </si>
  <si>
    <t>Закрепление коробки дополнительными ершами (при установленных коробках)</t>
  </si>
  <si>
    <t>1 ерш</t>
  </si>
  <si>
    <t>Пристрожка четвертей коробки</t>
  </si>
  <si>
    <t>1 м пристрожки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</si>
  <si>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</si>
  <si>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</si>
  <si>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</si>
  <si>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</si>
  <si>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Ремонт форточек</t>
  </si>
  <si>
    <t>1 форточка</t>
  </si>
  <si>
    <t>Ремонт подоконных досок без снятия с места</t>
  </si>
  <si>
    <t>1 м подоконной доски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</si>
  <si>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</si>
  <si>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</si>
  <si>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</si>
  <si>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</si>
  <si>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</si>
  <si>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</si>
  <si>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</si>
  <si>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</si>
  <si>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</si>
  <si>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</si>
  <si>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</si>
  <si>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</si>
  <si>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</si>
  <si>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</si>
  <si>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</si>
  <si>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</si>
  <si>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</si>
  <si>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</si>
  <si>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</si>
  <si>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</si>
  <si>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</si>
  <si>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</si>
  <si>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</si>
  <si>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</si>
  <si>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</si>
  <si>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</si>
  <si>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</si>
  <si>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</si>
  <si>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</si>
  <si>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</si>
  <si>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</si>
  <si>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</si>
  <si>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</si>
  <si>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</si>
  <si>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</si>
  <si>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</si>
  <si>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</si>
  <si>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</si>
  <si>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</si>
  <si>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</si>
  <si>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</si>
  <si>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</si>
  <si>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</si>
  <si>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</si>
  <si>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</si>
  <si>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</si>
  <si>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</si>
  <si>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</si>
  <si>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</si>
  <si>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</si>
  <si>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</si>
  <si>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</si>
  <si>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</si>
  <si>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</si>
  <si>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</si>
  <si>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</si>
  <si>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</si>
  <si>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</si>
  <si>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</si>
  <si>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</si>
  <si>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Осмотр системы центрального отопления, водопровода и горячего водоснабжения</t>
  </si>
  <si>
    <t>Промывка трубопроводов системы центрального отопления</t>
  </si>
  <si>
    <t>Смена прокладок у крана или вентиля, без снятия с места</t>
  </si>
  <si>
    <t>разборка, прочистка и сборка пробочных кранов, вентелей и обратных клапанов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</si>
  <si>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</si>
  <si>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</si>
  <si>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</si>
  <si>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</si>
  <si>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</si>
  <si>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</si>
  <si>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</si>
  <si>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</si>
  <si>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</si>
  <si>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нет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</si>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</sst>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_-* #,##0.000_р_._-;\-* #,##0.000_р_._-;_-* \-??_р_._-;_-@_-"/>
  </numFmts>
  <fonts count="17"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1" fillId="0" borderId="0" xfId="1" applyNumberFormat="1"/>
    <xf numFmtId="0" fontId="2" fillId="0" borderId="0" xfId="1" applyFont="1" applyBorder="1" applyAlignment="1">
      <alignment vertical="center" wrapText="1"/>
    </xf>
    <xf numFmtId="0" fontId="1" fillId="2" borderId="0" xfId="1" applyFill="1"/>
    <xf numFmtId="0" fontId="1" fillId="0" borderId="0" xfId="1"/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1" applyFont="1" applyBorder="1"/>
    <xf numFmtId="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8" fillId="2" borderId="0" xfId="1" applyFont="1" applyFill="1"/>
    <xf numFmtId="49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wrapText="1"/>
    </xf>
    <xf numFmtId="4" fontId="9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1" fillId="3" borderId="0" xfId="1" applyFill="1"/>
    <xf numFmtId="2" fontId="1" fillId="2" borderId="0" xfId="1" applyNumberFormat="1" applyFill="1"/>
    <xf numFmtId="0" fontId="9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8" fillId="3" borderId="0" xfId="1" applyFont="1" applyFill="1"/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0" fontId="8" fillId="0" borderId="0" xfId="1" applyFont="1"/>
    <xf numFmtId="49" fontId="2" fillId="0" borderId="2" xfId="1" applyNumberFormat="1" applyFont="1" applyBorder="1" applyAlignment="1">
      <alignment horizontal="center" vertical="center"/>
    </xf>
    <xf numFmtId="165" fontId="1" fillId="2" borderId="0" xfId="1" applyNumberFormat="1" applyFill="1"/>
    <xf numFmtId="0" fontId="11" fillId="0" borderId="2" xfId="1" applyFont="1" applyBorder="1" applyAlignment="1">
      <alignment vertical="center" wrapText="1"/>
    </xf>
    <xf numFmtId="0" fontId="1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0" fontId="1" fillId="0" borderId="0" xfId="1" applyFont="1"/>
    <xf numFmtId="0" fontId="11" fillId="3" borderId="2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4" fontId="1" fillId="0" borderId="2" xfId="1" applyNumberFormat="1" applyFont="1" applyBorder="1"/>
    <xf numFmtId="0" fontId="1" fillId="0" borderId="2" xfId="1" applyFont="1" applyBorder="1"/>
    <xf numFmtId="0" fontId="13" fillId="0" borderId="2" xfId="1" applyFont="1" applyBorder="1"/>
    <xf numFmtId="0" fontId="14" fillId="3" borderId="0" xfId="1" applyFont="1" applyFill="1"/>
    <xf numFmtId="0" fontId="14" fillId="2" borderId="0" xfId="1" applyFont="1" applyFill="1"/>
    <xf numFmtId="0" fontId="14" fillId="0" borderId="0" xfId="1" applyFont="1"/>
    <xf numFmtId="49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4" fontId="13" fillId="0" borderId="2" xfId="1" applyNumberFormat="1" applyFont="1" applyBorder="1"/>
    <xf numFmtId="166" fontId="9" fillId="2" borderId="2" xfId="1" applyNumberFormat="1" applyFont="1" applyFill="1" applyBorder="1" applyAlignment="1" applyProtection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0" fontId="16" fillId="2" borderId="0" xfId="1" applyFont="1" applyFill="1"/>
    <xf numFmtId="164" fontId="10" fillId="0" borderId="2" xfId="1" applyNumberFormat="1" applyFont="1" applyBorder="1" applyAlignment="1">
      <alignment horizontal="center" vertical="center"/>
    </xf>
    <xf numFmtId="4" fontId="1" fillId="2" borderId="0" xfId="1" applyNumberFormat="1" applyFill="1"/>
    <xf numFmtId="49" fontId="3" fillId="0" borderId="1" xfId="1" applyNumberFormat="1" applyFont="1" applyBorder="1" applyAlignment="1">
      <alignment horizont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98"/>
  <sheetViews>
    <sheetView tabSelected="1" zoomScaleNormal="100" zoomScalePageLayoutView="60" workbookViewId="0">
      <selection sqref="A1:G1"/>
    </sheetView>
  </sheetViews>
  <sheetFormatPr defaultRowHeight="15.75"/>
  <cols>
    <col min="1" max="1" width="8.7109375" style="1"/>
    <col min="2" max="2" width="40.28515625" style="2"/>
    <col min="3" max="3" width="19" style="3"/>
    <col min="4" max="4" width="11.28515625" style="3" customWidth="1"/>
    <col min="5" max="5" width="12" style="3" customWidth="1"/>
    <col min="6" max="6" width="14.7109375" style="3" customWidth="1"/>
    <col min="7" max="7" width="18.5703125" style="3" customWidth="1"/>
    <col min="8" max="8" width="0" style="4" hidden="1"/>
    <col min="9" max="10" width="9.140625" style="3"/>
    <col min="11" max="11" width="11" style="3"/>
    <col min="12" max="59" width="9.140625" style="3"/>
    <col min="60" max="257" width="9.140625" style="4"/>
    <col min="258" max="1025" width="8.5703125"/>
  </cols>
  <sheetData>
    <row r="1" spans="1:59" ht="25.5" customHeight="1">
      <c r="A1" s="59" t="s">
        <v>0</v>
      </c>
      <c r="B1" s="59"/>
      <c r="C1" s="59"/>
      <c r="D1" s="59"/>
      <c r="E1" s="59"/>
      <c r="F1" s="59"/>
      <c r="G1" s="59"/>
    </row>
    <row r="2" spans="1:59" s="3" customFormat="1" ht="33.75" customHeight="1">
      <c r="A2" s="60" t="s">
        <v>1</v>
      </c>
      <c r="B2" s="61" t="s">
        <v>2</v>
      </c>
      <c r="C2" s="62" t="s">
        <v>3</v>
      </c>
      <c r="D2" s="7" t="s">
        <v>4</v>
      </c>
      <c r="E2" s="62" t="s">
        <v>5</v>
      </c>
      <c r="F2" s="62" t="s">
        <v>6</v>
      </c>
      <c r="G2" s="62" t="s">
        <v>7</v>
      </c>
    </row>
    <row r="3" spans="1:59" s="3" customFormat="1">
      <c r="A3" s="60"/>
      <c r="B3" s="61"/>
      <c r="C3" s="62"/>
      <c r="D3" s="7" t="s">
        <v>8</v>
      </c>
      <c r="E3" s="62"/>
      <c r="F3" s="62"/>
      <c r="G3" s="62"/>
    </row>
    <row r="4" spans="1:59" s="3" customFormat="1">
      <c r="A4" s="60"/>
      <c r="B4" s="61"/>
      <c r="C4" s="62"/>
      <c r="D4" s="7" t="s">
        <v>9</v>
      </c>
      <c r="E4" s="62"/>
      <c r="F4" s="62"/>
      <c r="G4" s="62"/>
    </row>
    <row r="5" spans="1:59" s="3" customFormat="1">
      <c r="A5" s="60"/>
      <c r="B5" s="61"/>
      <c r="C5" s="62"/>
      <c r="D5" s="7" t="s">
        <v>10</v>
      </c>
      <c r="E5" s="62"/>
      <c r="F5" s="62"/>
      <c r="G5" s="62"/>
    </row>
    <row r="6" spans="1:59" s="3" customFormat="1">
      <c r="A6" s="5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59" s="14" customFormat="1" ht="79.5" customHeight="1">
      <c r="A7" s="8">
        <v>1</v>
      </c>
      <c r="B7" s="9" t="s">
        <v>11</v>
      </c>
      <c r="C7" s="10"/>
      <c r="D7" s="10"/>
      <c r="E7" s="11"/>
      <c r="F7" s="12"/>
      <c r="G7" s="13">
        <f>G8+G9+G10+G11+G12+G13+G14+G15+G16+G17+G18+G19+G20+G21+G22+G23+G24+G25+G26+G27+G28+G29+G30+G31+G32+G33+G34+G35</f>
        <v>777.98602599999981</v>
      </c>
    </row>
    <row r="8" spans="1:59" s="21" customFormat="1" ht="60.75" customHeight="1">
      <c r="A8" s="15" t="s">
        <v>12</v>
      </c>
      <c r="B8" s="16" t="s">
        <v>13</v>
      </c>
      <c r="C8" s="17" t="s">
        <v>14</v>
      </c>
      <c r="D8" s="17" t="s">
        <v>15</v>
      </c>
      <c r="E8" s="18">
        <v>506.6</v>
      </c>
      <c r="F8" s="19">
        <v>1.85</v>
      </c>
      <c r="G8" s="20">
        <f>(E8*F8*365)/1000</f>
        <v>342.08165000000002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1" customFormat="1" ht="47.25" customHeight="1">
      <c r="A9" s="15" t="s">
        <v>16</v>
      </c>
      <c r="B9" s="16" t="s">
        <v>17</v>
      </c>
      <c r="C9" s="17" t="s">
        <v>18</v>
      </c>
      <c r="D9" s="17" t="s">
        <v>15</v>
      </c>
      <c r="E9" s="18">
        <v>1720</v>
      </c>
      <c r="F9" s="19">
        <v>1.61</v>
      </c>
      <c r="G9" s="20">
        <f>(E9*F9*52)/1000</f>
        <v>143.99840000000003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21" customFormat="1" ht="59.25" customHeight="1">
      <c r="A10" s="15" t="s">
        <v>19</v>
      </c>
      <c r="B10" s="16" t="s">
        <v>20</v>
      </c>
      <c r="C10" s="17" t="s">
        <v>21</v>
      </c>
      <c r="D10" s="17" t="s">
        <v>15</v>
      </c>
      <c r="E10" s="18">
        <v>0</v>
      </c>
      <c r="F10" s="19">
        <v>0</v>
      </c>
      <c r="G10" s="2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1" customFormat="1" ht="42.75" customHeight="1">
      <c r="A11" s="15" t="s">
        <v>22</v>
      </c>
      <c r="B11" s="16" t="s">
        <v>23</v>
      </c>
      <c r="C11" s="17" t="s">
        <v>21</v>
      </c>
      <c r="D11" s="17" t="s">
        <v>24</v>
      </c>
      <c r="E11" s="18">
        <v>0</v>
      </c>
      <c r="F11" s="19">
        <v>0</v>
      </c>
      <c r="G11" s="20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1" customFormat="1" ht="34.5" customHeight="1">
      <c r="A12" s="15" t="s">
        <v>25</v>
      </c>
      <c r="B12" s="16" t="s">
        <v>26</v>
      </c>
      <c r="C12" s="17" t="s">
        <v>14</v>
      </c>
      <c r="D12" s="17" t="s">
        <v>15</v>
      </c>
      <c r="E12" s="18">
        <v>34</v>
      </c>
      <c r="F12" s="19">
        <v>3.01</v>
      </c>
      <c r="G12" s="20">
        <f>(E12*F12*365)/1000</f>
        <v>37.354099999999995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1" customFormat="1" ht="34.5" customHeight="1">
      <c r="A13" s="15" t="s">
        <v>27</v>
      </c>
      <c r="B13" s="16" t="s">
        <v>28</v>
      </c>
      <c r="C13" s="17" t="s">
        <v>29</v>
      </c>
      <c r="D13" s="17" t="s">
        <v>15</v>
      </c>
      <c r="E13" s="18">
        <v>2226.6</v>
      </c>
      <c r="F13" s="19">
        <v>2.59</v>
      </c>
      <c r="G13" s="20">
        <f>(F13*E13*12)/1000</f>
        <v>69.202727999999993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21" customFormat="1">
      <c r="A14" s="15" t="s">
        <v>30</v>
      </c>
      <c r="B14" s="16" t="s">
        <v>31</v>
      </c>
      <c r="C14" s="17" t="s">
        <v>32</v>
      </c>
      <c r="D14" s="17" t="s">
        <v>24</v>
      </c>
      <c r="E14" s="18">
        <v>263</v>
      </c>
      <c r="F14" s="19">
        <v>25.03</v>
      </c>
      <c r="G14" s="20">
        <f>(E14*F14)/1000</f>
        <v>6.5828899999999999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21" customFormat="1" ht="40.5" customHeight="1">
      <c r="A15" s="15" t="s">
        <v>33</v>
      </c>
      <c r="B15" s="16" t="s">
        <v>34</v>
      </c>
      <c r="C15" s="17" t="s">
        <v>32</v>
      </c>
      <c r="D15" s="17" t="s">
        <v>15</v>
      </c>
      <c r="E15" s="18">
        <v>10620</v>
      </c>
      <c r="F15" s="19">
        <v>2.57</v>
      </c>
      <c r="G15" s="20">
        <f>(E15*F15)/1000</f>
        <v>27.293399999999998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21" customFormat="1" ht="39.75" customHeight="1">
      <c r="A16" s="15" t="s">
        <v>35</v>
      </c>
      <c r="B16" s="16" t="s">
        <v>36</v>
      </c>
      <c r="C16" s="17" t="s">
        <v>32</v>
      </c>
      <c r="D16" s="17" t="s">
        <v>24</v>
      </c>
      <c r="E16" s="18">
        <v>1258</v>
      </c>
      <c r="F16" s="19">
        <v>1.6</v>
      </c>
      <c r="G16" s="20">
        <f>(E16*F16)/1000</f>
        <v>2.0128000000000004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21" customFormat="1" ht="26.25" customHeight="1">
      <c r="A17" s="15" t="s">
        <v>37</v>
      </c>
      <c r="B17" s="16" t="s">
        <v>38</v>
      </c>
      <c r="C17" s="17" t="s">
        <v>32</v>
      </c>
      <c r="D17" s="17" t="s">
        <v>24</v>
      </c>
      <c r="E17" s="18">
        <v>360</v>
      </c>
      <c r="F17" s="19">
        <v>9.09</v>
      </c>
      <c r="G17" s="20">
        <f>(E17*F17)/1000</f>
        <v>3.2724000000000002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21" customFormat="1" ht="31.5" customHeight="1">
      <c r="A18" s="15" t="s">
        <v>39</v>
      </c>
      <c r="B18" s="16" t="s">
        <v>40</v>
      </c>
      <c r="C18" s="17" t="s">
        <v>41</v>
      </c>
      <c r="D18" s="17" t="s">
        <v>24</v>
      </c>
      <c r="E18" s="18">
        <v>263</v>
      </c>
      <c r="F18" s="19">
        <v>4.18</v>
      </c>
      <c r="G18" s="20">
        <f>(E18*F18*2)/1000</f>
        <v>2.19868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21" customFormat="1" ht="30.75" customHeight="1">
      <c r="A19" s="15" t="s">
        <v>42</v>
      </c>
      <c r="B19" s="16" t="s">
        <v>43</v>
      </c>
      <c r="C19" s="19" t="s">
        <v>44</v>
      </c>
      <c r="D19" s="19" t="s">
        <v>24</v>
      </c>
      <c r="E19" s="18" t="s">
        <v>45</v>
      </c>
      <c r="F19" s="19">
        <v>0</v>
      </c>
      <c r="G19" s="20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21" customFormat="1" ht="28.5" customHeight="1">
      <c r="A20" s="15" t="s">
        <v>47</v>
      </c>
      <c r="B20" s="16" t="s">
        <v>48</v>
      </c>
      <c r="C20" s="17" t="s">
        <v>32</v>
      </c>
      <c r="D20" s="17" t="s">
        <v>15</v>
      </c>
      <c r="E20" s="18">
        <v>0</v>
      </c>
      <c r="F20" s="19">
        <v>2.41</v>
      </c>
      <c r="G20" s="20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21" customFormat="1" ht="26.25" customHeight="1">
      <c r="A21" s="15" t="s">
        <v>49</v>
      </c>
      <c r="B21" s="16" t="s">
        <v>50</v>
      </c>
      <c r="C21" s="17" t="s">
        <v>32</v>
      </c>
      <c r="D21" s="17" t="s">
        <v>15</v>
      </c>
      <c r="E21" s="18">
        <v>546</v>
      </c>
      <c r="F21" s="19">
        <v>2.2999999999999998</v>
      </c>
      <c r="G21" s="20">
        <v>1.1080000000000001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21" customFormat="1" ht="21" customHeight="1">
      <c r="A22" s="15" t="s">
        <v>51</v>
      </c>
      <c r="B22" s="16" t="s">
        <v>52</v>
      </c>
      <c r="C22" s="17" t="s">
        <v>53</v>
      </c>
      <c r="D22" s="17" t="s">
        <v>15</v>
      </c>
      <c r="E22" s="18">
        <v>380</v>
      </c>
      <c r="F22" s="19">
        <v>4.6500000000000004</v>
      </c>
      <c r="G22" s="20">
        <f>(E22*F22*2)/1000</f>
        <v>3.5340000000000003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21" customFormat="1" ht="28.5" customHeight="1">
      <c r="A23" s="15" t="s">
        <v>54</v>
      </c>
      <c r="B23" s="16" t="s">
        <v>55</v>
      </c>
      <c r="C23" s="17" t="s">
        <v>32</v>
      </c>
      <c r="D23" s="17" t="s">
        <v>15</v>
      </c>
      <c r="E23" s="18">
        <v>156</v>
      </c>
      <c r="F23" s="19">
        <v>2.2999999999999998</v>
      </c>
      <c r="G23" s="20">
        <f>(E23*F23)/1000</f>
        <v>0.35879999999999995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1" customFormat="1" ht="21.75" customHeight="1">
      <c r="A24" s="15" t="s">
        <v>56</v>
      </c>
      <c r="B24" s="16" t="s">
        <v>57</v>
      </c>
      <c r="C24" s="17" t="s">
        <v>32</v>
      </c>
      <c r="D24" s="17" t="s">
        <v>15</v>
      </c>
      <c r="E24" s="18">
        <v>27</v>
      </c>
      <c r="F24" s="19">
        <v>1.87</v>
      </c>
      <c r="G24" s="20">
        <f>(E24*F24)/1000</f>
        <v>5.049E-2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1" customFormat="1" ht="41.25" customHeight="1">
      <c r="A25" s="15" t="s">
        <v>58</v>
      </c>
      <c r="B25" s="16" t="s">
        <v>59</v>
      </c>
      <c r="C25" s="17" t="s">
        <v>41</v>
      </c>
      <c r="D25" s="17" t="s">
        <v>15</v>
      </c>
      <c r="E25" s="18">
        <v>6257</v>
      </c>
      <c r="F25" s="19">
        <v>1.88</v>
      </c>
      <c r="G25" s="20">
        <f>(E25*F25*2)/1000</f>
        <v>23.526319999999998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21" customFormat="1" ht="48" customHeight="1">
      <c r="A26" s="15" t="s">
        <v>60</v>
      </c>
      <c r="B26" s="16" t="s">
        <v>61</v>
      </c>
      <c r="C26" s="17" t="s">
        <v>62</v>
      </c>
      <c r="D26" s="17" t="s">
        <v>63</v>
      </c>
      <c r="E26" s="18">
        <v>81</v>
      </c>
      <c r="F26" s="19">
        <v>0</v>
      </c>
      <c r="G26" s="1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21" customFormat="1" ht="51" customHeight="1">
      <c r="A27" s="15" t="s">
        <v>64</v>
      </c>
      <c r="B27" s="16" t="s">
        <v>65</v>
      </c>
      <c r="C27" s="17" t="s">
        <v>62</v>
      </c>
      <c r="D27" s="17" t="s">
        <v>24</v>
      </c>
      <c r="E27" s="18">
        <v>36</v>
      </c>
      <c r="F27" s="19">
        <v>1218.6400000000001</v>
      </c>
      <c r="G27" s="20">
        <f>(E27*F27)/1000</f>
        <v>43.871040000000001</v>
      </c>
      <c r="I27" s="3"/>
      <c r="J27" s="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21" customFormat="1" ht="32.25" customHeight="1">
      <c r="A28" s="15" t="s">
        <v>66</v>
      </c>
      <c r="B28" s="16" t="s">
        <v>67</v>
      </c>
      <c r="C28" s="23" t="s">
        <v>68</v>
      </c>
      <c r="D28" s="17" t="s">
        <v>15</v>
      </c>
      <c r="E28" s="18">
        <v>0</v>
      </c>
      <c r="F28" s="19">
        <v>8.9700000000000006</v>
      </c>
      <c r="G28" s="20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21" customFormat="1" ht="33.75" customHeight="1">
      <c r="A29" s="15" t="s">
        <v>69</v>
      </c>
      <c r="B29" s="16" t="s">
        <v>70</v>
      </c>
      <c r="C29" s="23" t="s">
        <v>44</v>
      </c>
      <c r="D29" s="17" t="s">
        <v>15</v>
      </c>
      <c r="E29" s="18" t="s">
        <v>45</v>
      </c>
      <c r="F29" s="19">
        <v>0</v>
      </c>
      <c r="G29" s="19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1" customFormat="1" ht="39" customHeight="1">
      <c r="A30" s="15" t="s">
        <v>71</v>
      </c>
      <c r="B30" s="16" t="s">
        <v>72</v>
      </c>
      <c r="C30" s="17" t="s">
        <v>32</v>
      </c>
      <c r="D30" s="17" t="s">
        <v>15</v>
      </c>
      <c r="E30" s="18">
        <v>0</v>
      </c>
      <c r="F30" s="19">
        <v>1.55</v>
      </c>
      <c r="G30" s="20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1" customFormat="1" ht="23.25" customHeight="1">
      <c r="A31" s="15" t="s">
        <v>73</v>
      </c>
      <c r="B31" s="16" t="s">
        <v>74</v>
      </c>
      <c r="C31" s="17" t="s">
        <v>32</v>
      </c>
      <c r="D31" s="17" t="s">
        <v>15</v>
      </c>
      <c r="E31" s="18">
        <v>0</v>
      </c>
      <c r="F31" s="19">
        <v>1.55</v>
      </c>
      <c r="G31" s="20">
        <f>(E31*F31)/1000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1" customFormat="1" ht="29.25" customHeight="1">
      <c r="A32" s="15" t="s">
        <v>75</v>
      </c>
      <c r="B32" s="16" t="s">
        <v>76</v>
      </c>
      <c r="C32" s="17" t="s">
        <v>21</v>
      </c>
      <c r="D32" s="17" t="s">
        <v>15</v>
      </c>
      <c r="E32" s="19">
        <v>0</v>
      </c>
      <c r="F32" s="19">
        <v>0</v>
      </c>
      <c r="G32" s="20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1" customFormat="1" ht="39.75" customHeight="1">
      <c r="A33" s="15" t="s">
        <v>77</v>
      </c>
      <c r="B33" s="16" t="s">
        <v>78</v>
      </c>
      <c r="C33" s="17" t="s">
        <v>79</v>
      </c>
      <c r="D33" s="17" t="s">
        <v>15</v>
      </c>
      <c r="E33" s="19">
        <v>120</v>
      </c>
      <c r="F33" s="19">
        <v>3.32</v>
      </c>
      <c r="G33" s="20">
        <f>(E33*F33*24)/1000</f>
        <v>9.5615999999999985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21" customFormat="1" ht="43.5" customHeight="1">
      <c r="A34" s="15" t="s">
        <v>80</v>
      </c>
      <c r="B34" s="16" t="s">
        <v>81</v>
      </c>
      <c r="C34" s="17" t="s">
        <v>29</v>
      </c>
      <c r="D34" s="17" t="s">
        <v>15</v>
      </c>
      <c r="E34" s="19">
        <v>506.6</v>
      </c>
      <c r="F34" s="19">
        <v>2.59</v>
      </c>
      <c r="G34" s="20">
        <f>(E34*F34*12)/1000</f>
        <v>15.745128000000001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21" customFormat="1" ht="39.75" customHeight="1">
      <c r="A35" s="15" t="s">
        <v>82</v>
      </c>
      <c r="B35" s="16" t="s">
        <v>83</v>
      </c>
      <c r="C35" s="17" t="s">
        <v>29</v>
      </c>
      <c r="D35" s="17" t="s">
        <v>15</v>
      </c>
      <c r="E35" s="19">
        <v>1720</v>
      </c>
      <c r="F35" s="19">
        <v>2.2400000000000002</v>
      </c>
      <c r="G35" s="20">
        <f>(E35*F35*12)/1000</f>
        <v>46.233600000000003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26" customFormat="1" ht="23.25" customHeight="1">
      <c r="A36" s="24" t="s">
        <v>84</v>
      </c>
      <c r="B36" s="25" t="s">
        <v>85</v>
      </c>
      <c r="C36" s="17"/>
      <c r="D36" s="17"/>
      <c r="E36" s="19"/>
      <c r="F36" s="19"/>
      <c r="G36" s="20">
        <f>G37+G38</f>
        <v>517.10707050000008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ht="31.5" customHeight="1">
      <c r="A37" s="27" t="s">
        <v>86</v>
      </c>
      <c r="B37" s="28" t="s">
        <v>87</v>
      </c>
      <c r="C37" s="17" t="s">
        <v>14</v>
      </c>
      <c r="D37" s="29" t="s">
        <v>88</v>
      </c>
      <c r="E37" s="19">
        <v>4.87</v>
      </c>
      <c r="F37" s="19">
        <v>290.91000000000003</v>
      </c>
      <c r="G37" s="20">
        <f>(E37*F37*365)/1000</f>
        <v>517.10707050000008</v>
      </c>
    </row>
    <row r="38" spans="1:59" ht="31.5" customHeight="1">
      <c r="A38" s="27" t="s">
        <v>89</v>
      </c>
      <c r="B38" s="28" t="s">
        <v>90</v>
      </c>
      <c r="C38" s="17" t="s">
        <v>21</v>
      </c>
      <c r="D38" s="29" t="s">
        <v>15</v>
      </c>
      <c r="E38" s="19">
        <v>0</v>
      </c>
      <c r="F38" s="19">
        <v>0</v>
      </c>
      <c r="G38" s="19">
        <v>0</v>
      </c>
    </row>
    <row r="39" spans="1:59" s="31" customFormat="1" ht="31.5" customHeight="1">
      <c r="A39" s="30" t="s">
        <v>91</v>
      </c>
      <c r="B39" s="25" t="s">
        <v>92</v>
      </c>
      <c r="C39" s="17"/>
      <c r="D39" s="29"/>
      <c r="E39" s="19"/>
      <c r="F39" s="19"/>
      <c r="G39" s="20">
        <f>G40</f>
        <v>764.12750000000005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s="21" customFormat="1" ht="50.25" customHeight="1">
      <c r="A40" s="15" t="s">
        <v>93</v>
      </c>
      <c r="B40" s="16" t="s">
        <v>94</v>
      </c>
      <c r="C40" s="17" t="s">
        <v>14</v>
      </c>
      <c r="D40" s="17" t="s">
        <v>88</v>
      </c>
      <c r="E40" s="19">
        <v>4.24</v>
      </c>
      <c r="F40" s="19">
        <v>493.75</v>
      </c>
      <c r="G40" s="20">
        <f>(E40*F40*365)/1000</f>
        <v>764.12750000000005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26" customFormat="1" ht="50.25" customHeight="1">
      <c r="A41" s="24" t="s">
        <v>95</v>
      </c>
      <c r="B41" s="25" t="s">
        <v>96</v>
      </c>
      <c r="C41" s="17"/>
      <c r="D41" s="17"/>
      <c r="E41" s="19"/>
      <c r="F41" s="20"/>
      <c r="G41" s="20">
        <f>G42+G43+G44+G45+G48+G49+G50+G51+G52+G53+G54+G55+G56+G58+G57+G59+G60+G61+G62+G63+G64+G65+G66+G73+G74+G78+G83+G79+G84+G87+G88+G89+G90+G91+G92+G93+G94+G95+G96+G97+G98+G99+G100+G101+G102+G103+G104+G105+G106+G107+G108+G109+G110</f>
        <v>2738.1834450000001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39" customHeight="1">
      <c r="A42" s="32" t="s">
        <v>97</v>
      </c>
      <c r="B42" s="28" t="s">
        <v>98</v>
      </c>
      <c r="C42" s="10" t="s">
        <v>99</v>
      </c>
      <c r="D42" s="10" t="s">
        <v>100</v>
      </c>
      <c r="E42" s="19" t="s">
        <v>45</v>
      </c>
      <c r="F42" s="19" t="s">
        <v>45</v>
      </c>
      <c r="G42" s="19">
        <v>0</v>
      </c>
    </row>
    <row r="43" spans="1:59" ht="53.25" customHeight="1">
      <c r="A43" s="32" t="s">
        <v>101</v>
      </c>
      <c r="B43" s="28" t="s">
        <v>102</v>
      </c>
      <c r="C43" s="17" t="s">
        <v>103</v>
      </c>
      <c r="D43" s="17" t="s">
        <v>104</v>
      </c>
      <c r="E43" s="19" t="s">
        <v>45</v>
      </c>
      <c r="F43" s="19">
        <v>0</v>
      </c>
      <c r="G43" s="19">
        <f>F43*E43/1000</f>
        <v>0</v>
      </c>
    </row>
    <row r="44" spans="1:59" ht="72.75" customHeight="1">
      <c r="A44" s="32" t="s">
        <v>105</v>
      </c>
      <c r="B44" s="28" t="s">
        <v>106</v>
      </c>
      <c r="C44" s="17" t="s">
        <v>103</v>
      </c>
      <c r="D44" s="17" t="s">
        <v>107</v>
      </c>
      <c r="E44" s="19">
        <v>90</v>
      </c>
      <c r="F44" s="19">
        <v>330.09</v>
      </c>
      <c r="G44" s="19">
        <f>F44*E44/1000</f>
        <v>29.708099999999998</v>
      </c>
      <c r="K44" s="22"/>
    </row>
    <row r="45" spans="1:59" ht="27" customHeight="1">
      <c r="A45" s="32" t="s">
        <v>108</v>
      </c>
      <c r="B45" s="28" t="s">
        <v>109</v>
      </c>
      <c r="C45" s="17" t="s">
        <v>103</v>
      </c>
      <c r="D45" s="17" t="s">
        <v>100</v>
      </c>
      <c r="E45" s="19" t="s">
        <v>45</v>
      </c>
      <c r="F45" s="19" t="s">
        <v>45</v>
      </c>
      <c r="G45" s="19">
        <f>G46+G47</f>
        <v>0</v>
      </c>
      <c r="K45" s="33"/>
    </row>
    <row r="46" spans="1:59" ht="0.75" hidden="1" customHeight="1">
      <c r="A46" s="32"/>
      <c r="B46" s="34" t="s">
        <v>110</v>
      </c>
      <c r="C46" s="35"/>
      <c r="D46" s="35" t="s">
        <v>111</v>
      </c>
      <c r="E46" s="36"/>
      <c r="F46" s="36">
        <v>87.64</v>
      </c>
      <c r="G46" s="36">
        <f>E46*F46/1000</f>
        <v>0</v>
      </c>
      <c r="K46" s="33"/>
    </row>
    <row r="47" spans="1:59" ht="63" hidden="1" customHeight="1">
      <c r="A47" s="32"/>
      <c r="B47" s="34" t="s">
        <v>112</v>
      </c>
      <c r="C47" s="35"/>
      <c r="D47" s="35" t="s">
        <v>111</v>
      </c>
      <c r="E47" s="36"/>
      <c r="F47" s="36">
        <v>122.45</v>
      </c>
      <c r="G47" s="36">
        <f>E47*F47/1000</f>
        <v>0</v>
      </c>
      <c r="K47" s="33"/>
    </row>
    <row r="48" spans="1:59" ht="53.25" customHeight="1">
      <c r="A48" s="32" t="s">
        <v>113</v>
      </c>
      <c r="B48" s="28" t="s">
        <v>114</v>
      </c>
      <c r="C48" s="17" t="s">
        <v>99</v>
      </c>
      <c r="D48" s="17" t="s">
        <v>63</v>
      </c>
      <c r="E48" s="19" t="s">
        <v>45</v>
      </c>
      <c r="F48" s="19" t="s">
        <v>45</v>
      </c>
      <c r="G48" s="20">
        <v>0</v>
      </c>
    </row>
    <row r="49" spans="1:7" ht="32.25" customHeight="1">
      <c r="A49" s="32" t="s">
        <v>115</v>
      </c>
      <c r="B49" s="28" t="s">
        <v>116</v>
      </c>
      <c r="C49" s="10" t="s">
        <v>44</v>
      </c>
      <c r="D49" s="10" t="s">
        <v>100</v>
      </c>
      <c r="E49" s="19" t="s">
        <v>45</v>
      </c>
      <c r="F49" s="19" t="s">
        <v>45</v>
      </c>
      <c r="G49" s="19" t="s">
        <v>46</v>
      </c>
    </row>
    <row r="50" spans="1:7" ht="27.75" customHeight="1">
      <c r="A50" s="32" t="s">
        <v>117</v>
      </c>
      <c r="B50" s="28" t="s">
        <v>118</v>
      </c>
      <c r="C50" s="17" t="s">
        <v>99</v>
      </c>
      <c r="D50" s="17" t="s">
        <v>15</v>
      </c>
      <c r="E50" s="19">
        <v>0</v>
      </c>
      <c r="F50" s="19">
        <v>0</v>
      </c>
      <c r="G50" s="20">
        <v>10.02</v>
      </c>
    </row>
    <row r="51" spans="1:7" ht="39.75" customHeight="1">
      <c r="A51" s="32" t="s">
        <v>119</v>
      </c>
      <c r="B51" s="28" t="s">
        <v>120</v>
      </c>
      <c r="C51" s="17" t="s">
        <v>121</v>
      </c>
      <c r="D51" s="17" t="s">
        <v>122</v>
      </c>
      <c r="E51" s="19">
        <v>16.5</v>
      </c>
      <c r="F51" s="19">
        <v>2115.37</v>
      </c>
      <c r="G51" s="19">
        <f>F51*E51/1000</f>
        <v>34.903604999999999</v>
      </c>
    </row>
    <row r="52" spans="1:7" ht="39" customHeight="1">
      <c r="A52" s="32" t="s">
        <v>123</v>
      </c>
      <c r="B52" s="28" t="s">
        <v>124</v>
      </c>
      <c r="C52" s="17" t="s">
        <v>99</v>
      </c>
      <c r="D52" s="17" t="s">
        <v>15</v>
      </c>
      <c r="E52" s="19" t="s">
        <v>45</v>
      </c>
      <c r="F52" s="19">
        <v>0</v>
      </c>
      <c r="G52" s="19">
        <f>F52*E52/1000</f>
        <v>0</v>
      </c>
    </row>
    <row r="53" spans="1:7" ht="23.25" customHeight="1">
      <c r="A53" s="32" t="s">
        <v>125</v>
      </c>
      <c r="B53" s="28" t="s">
        <v>126</v>
      </c>
      <c r="C53" s="17" t="s">
        <v>103</v>
      </c>
      <c r="D53" s="17" t="s">
        <v>63</v>
      </c>
      <c r="E53" s="19">
        <v>985</v>
      </c>
      <c r="F53" s="19">
        <v>5.6</v>
      </c>
      <c r="G53" s="19">
        <f>F53*E53/1000</f>
        <v>5.516</v>
      </c>
    </row>
    <row r="54" spans="1:7" ht="33.75" customHeight="1">
      <c r="A54" s="32" t="s">
        <v>127</v>
      </c>
      <c r="B54" s="28" t="s">
        <v>128</v>
      </c>
      <c r="C54" s="17" t="s">
        <v>103</v>
      </c>
      <c r="D54" s="17" t="s">
        <v>24</v>
      </c>
      <c r="E54" s="19" t="s">
        <v>45</v>
      </c>
      <c r="F54" s="19" t="s">
        <v>45</v>
      </c>
      <c r="G54" s="19" t="s">
        <v>46</v>
      </c>
    </row>
    <row r="55" spans="1:7" ht="40.5" customHeight="1">
      <c r="A55" s="32" t="s">
        <v>129</v>
      </c>
      <c r="B55" s="28" t="s">
        <v>130</v>
      </c>
      <c r="C55" s="17" t="s">
        <v>103</v>
      </c>
      <c r="D55" s="17" t="s">
        <v>15</v>
      </c>
      <c r="E55" s="19" t="s">
        <v>45</v>
      </c>
      <c r="F55" s="19" t="s">
        <v>45</v>
      </c>
      <c r="G55" s="19" t="s">
        <v>46</v>
      </c>
    </row>
    <row r="56" spans="1:7" ht="32.25" customHeight="1">
      <c r="A56" s="32" t="s">
        <v>131</v>
      </c>
      <c r="B56" s="28" t="s">
        <v>132</v>
      </c>
      <c r="C56" s="17" t="s">
        <v>121</v>
      </c>
      <c r="D56" s="17" t="s">
        <v>24</v>
      </c>
      <c r="E56" s="19">
        <v>0</v>
      </c>
      <c r="F56" s="19" t="s">
        <v>45</v>
      </c>
      <c r="G56" s="19" t="s">
        <v>46</v>
      </c>
    </row>
    <row r="57" spans="1:7" ht="32.25" customHeight="1">
      <c r="A57" s="32" t="s">
        <v>133</v>
      </c>
      <c r="B57" s="28" t="s">
        <v>134</v>
      </c>
      <c r="C57" s="10" t="s">
        <v>103</v>
      </c>
      <c r="D57" s="10" t="s">
        <v>15</v>
      </c>
      <c r="E57" s="19" t="s">
        <v>45</v>
      </c>
      <c r="F57" s="19" t="s">
        <v>45</v>
      </c>
      <c r="G57" s="19" t="s">
        <v>46</v>
      </c>
    </row>
    <row r="58" spans="1:7" ht="29.25" customHeight="1">
      <c r="A58" s="32" t="s">
        <v>135</v>
      </c>
      <c r="B58" s="28" t="s">
        <v>136</v>
      </c>
      <c r="C58" s="10" t="s">
        <v>44</v>
      </c>
      <c r="D58" s="10" t="s">
        <v>15</v>
      </c>
      <c r="E58" s="19" t="s">
        <v>45</v>
      </c>
      <c r="F58" s="19" t="s">
        <v>45</v>
      </c>
      <c r="G58" s="19" t="s">
        <v>46</v>
      </c>
    </row>
    <row r="59" spans="1:7" ht="24.75" customHeight="1">
      <c r="A59" s="32" t="s">
        <v>137</v>
      </c>
      <c r="B59" s="28" t="s">
        <v>138</v>
      </c>
      <c r="C59" s="10" t="s">
        <v>103</v>
      </c>
      <c r="D59" s="10" t="s">
        <v>100</v>
      </c>
      <c r="E59" s="19" t="s">
        <v>45</v>
      </c>
      <c r="F59" s="19" t="s">
        <v>45</v>
      </c>
      <c r="G59" s="19" t="s">
        <v>46</v>
      </c>
    </row>
    <row r="60" spans="1:7" ht="40.5" customHeight="1">
      <c r="A60" s="32" t="s">
        <v>139</v>
      </c>
      <c r="B60" s="28" t="s">
        <v>140</v>
      </c>
      <c r="C60" s="10" t="s">
        <v>103</v>
      </c>
      <c r="D60" s="10" t="s">
        <v>100</v>
      </c>
      <c r="E60" s="19" t="s">
        <v>45</v>
      </c>
      <c r="F60" s="19" t="s">
        <v>45</v>
      </c>
      <c r="G60" s="19" t="s">
        <v>46</v>
      </c>
    </row>
    <row r="61" spans="1:7" ht="30.75" customHeight="1">
      <c r="A61" s="32" t="s">
        <v>141</v>
      </c>
      <c r="B61" s="28" t="s">
        <v>142</v>
      </c>
      <c r="C61" s="10" t="s">
        <v>44</v>
      </c>
      <c r="D61" s="10" t="s">
        <v>100</v>
      </c>
      <c r="E61" s="19" t="s">
        <v>45</v>
      </c>
      <c r="F61" s="19" t="s">
        <v>45</v>
      </c>
      <c r="G61" s="19" t="s">
        <v>46</v>
      </c>
    </row>
    <row r="62" spans="1:7" ht="41.25" customHeight="1">
      <c r="A62" s="32" t="s">
        <v>143</v>
      </c>
      <c r="B62" s="28" t="s">
        <v>144</v>
      </c>
      <c r="C62" s="10" t="s">
        <v>103</v>
      </c>
      <c r="D62" s="10" t="s">
        <v>15</v>
      </c>
      <c r="E62" s="19" t="s">
        <v>45</v>
      </c>
      <c r="F62" s="19" t="s">
        <v>45</v>
      </c>
      <c r="G62" s="19" t="s">
        <v>46</v>
      </c>
    </row>
    <row r="63" spans="1:7" ht="31.5" customHeight="1">
      <c r="A63" s="32" t="s">
        <v>145</v>
      </c>
      <c r="B63" s="28" t="s">
        <v>146</v>
      </c>
      <c r="C63" s="10" t="s">
        <v>103</v>
      </c>
      <c r="D63" s="10" t="s">
        <v>63</v>
      </c>
      <c r="E63" s="19" t="s">
        <v>45</v>
      </c>
      <c r="F63" s="19" t="s">
        <v>45</v>
      </c>
      <c r="G63" s="19" t="s">
        <v>46</v>
      </c>
    </row>
    <row r="64" spans="1:7" ht="37.5" customHeight="1">
      <c r="A64" s="32" t="s">
        <v>147</v>
      </c>
      <c r="B64" s="28" t="s">
        <v>148</v>
      </c>
      <c r="C64" s="17" t="s">
        <v>121</v>
      </c>
      <c r="D64" s="17" t="s">
        <v>24</v>
      </c>
      <c r="E64" s="19" t="s">
        <v>45</v>
      </c>
      <c r="F64" s="19" t="s">
        <v>45</v>
      </c>
      <c r="G64" s="19" t="s">
        <v>46</v>
      </c>
    </row>
    <row r="65" spans="1:7" ht="48.75" customHeight="1">
      <c r="A65" s="32" t="s">
        <v>149</v>
      </c>
      <c r="B65" s="28" t="s">
        <v>150</v>
      </c>
      <c r="C65" s="17" t="s">
        <v>121</v>
      </c>
      <c r="D65" s="17" t="s">
        <v>24</v>
      </c>
      <c r="E65" s="19" t="s">
        <v>45</v>
      </c>
      <c r="F65" s="19" t="s">
        <v>45</v>
      </c>
      <c r="G65" s="19" t="s">
        <v>46</v>
      </c>
    </row>
    <row r="66" spans="1:7" ht="33" customHeight="1">
      <c r="A66" s="32" t="s">
        <v>151</v>
      </c>
      <c r="B66" s="28" t="s">
        <v>152</v>
      </c>
      <c r="C66" s="17" t="s">
        <v>103</v>
      </c>
      <c r="D66" s="17" t="s">
        <v>24</v>
      </c>
      <c r="E66" s="19">
        <v>1260</v>
      </c>
      <c r="F66" s="19" t="s">
        <v>45</v>
      </c>
      <c r="G66" s="20">
        <v>23.053000000000001</v>
      </c>
    </row>
    <row r="67" spans="1:7" ht="33.75" hidden="1" customHeight="1">
      <c r="A67" s="32"/>
      <c r="B67" s="34" t="s">
        <v>153</v>
      </c>
      <c r="C67" s="35"/>
      <c r="D67" s="35" t="s">
        <v>154</v>
      </c>
      <c r="E67" s="36"/>
      <c r="F67" s="36">
        <v>18.36</v>
      </c>
      <c r="G67" s="37">
        <f>E67*F67/1000</f>
        <v>0</v>
      </c>
    </row>
    <row r="68" spans="1:7" ht="33.75" hidden="1" customHeight="1">
      <c r="A68" s="32"/>
      <c r="B68" s="34" t="s">
        <v>155</v>
      </c>
      <c r="C68" s="35"/>
      <c r="D68" s="35" t="s">
        <v>156</v>
      </c>
      <c r="E68" s="36"/>
      <c r="F68" s="36">
        <v>620.04999999999995</v>
      </c>
      <c r="G68" s="37">
        <f>E68*F68/1000</f>
        <v>0</v>
      </c>
    </row>
    <row r="69" spans="1:7" ht="33.75" hidden="1" customHeight="1">
      <c r="A69" s="32"/>
      <c r="B69" s="34" t="s">
        <v>157</v>
      </c>
      <c r="C69" s="35"/>
      <c r="D69" s="35" t="s">
        <v>158</v>
      </c>
      <c r="E69" s="36"/>
      <c r="F69" s="36">
        <v>13.56</v>
      </c>
      <c r="G69" s="37">
        <f>E69*F69/1000</f>
        <v>0</v>
      </c>
    </row>
    <row r="70" spans="1:7" ht="33.75" hidden="1" customHeight="1">
      <c r="A70" s="32"/>
      <c r="B70" s="34" t="s">
        <v>159</v>
      </c>
      <c r="C70" s="35"/>
      <c r="D70" s="35" t="s">
        <v>154</v>
      </c>
      <c r="E70" s="36"/>
      <c r="F70" s="36">
        <v>76.14</v>
      </c>
      <c r="G70" s="37">
        <f>F70*E70/1000</f>
        <v>0</v>
      </c>
    </row>
    <row r="71" spans="1:7" ht="33.75" hidden="1" customHeight="1">
      <c r="A71" s="32"/>
      <c r="B71" s="34" t="s">
        <v>160</v>
      </c>
      <c r="C71" s="35"/>
      <c r="D71" s="35" t="s">
        <v>161</v>
      </c>
      <c r="E71" s="36"/>
      <c r="F71" s="36">
        <v>88.02</v>
      </c>
      <c r="G71" s="37">
        <f>E71*F71/1000</f>
        <v>0</v>
      </c>
    </row>
    <row r="72" spans="1:7" ht="33.75" hidden="1" customHeight="1">
      <c r="A72" s="32"/>
      <c r="B72" s="34" t="s">
        <v>162</v>
      </c>
      <c r="C72" s="35"/>
      <c r="D72" s="35" t="s">
        <v>161</v>
      </c>
      <c r="E72" s="36"/>
      <c r="F72" s="36">
        <v>97.3</v>
      </c>
      <c r="G72" s="37">
        <f>E72*F72/1000</f>
        <v>0</v>
      </c>
    </row>
    <row r="73" spans="1:7" ht="34.5" customHeight="1">
      <c r="A73" s="32" t="s">
        <v>163</v>
      </c>
      <c r="B73" s="28" t="s">
        <v>164</v>
      </c>
      <c r="C73" s="17" t="s">
        <v>103</v>
      </c>
      <c r="D73" s="17" t="s">
        <v>165</v>
      </c>
      <c r="E73" s="19">
        <v>0</v>
      </c>
      <c r="F73" s="19" t="s">
        <v>45</v>
      </c>
      <c r="G73" s="19" t="s">
        <v>46</v>
      </c>
    </row>
    <row r="74" spans="1:7" ht="1.5" hidden="1" customHeight="1">
      <c r="A74" s="32" t="s">
        <v>166</v>
      </c>
      <c r="B74" s="28" t="s">
        <v>167</v>
      </c>
      <c r="C74" s="17" t="s">
        <v>121</v>
      </c>
      <c r="D74" s="17" t="s">
        <v>100</v>
      </c>
      <c r="E74" s="19" t="s">
        <v>45</v>
      </c>
      <c r="F74" s="19" t="s">
        <v>45</v>
      </c>
      <c r="G74" s="19">
        <f>G75+G76+G77</f>
        <v>0</v>
      </c>
    </row>
    <row r="75" spans="1:7" ht="31.5" hidden="1">
      <c r="A75" s="32"/>
      <c r="B75" s="34" t="s">
        <v>168</v>
      </c>
      <c r="C75" s="35"/>
      <c r="D75" s="35" t="s">
        <v>169</v>
      </c>
      <c r="E75" s="36"/>
      <c r="F75" s="36">
        <f>112.16/10</f>
        <v>11.215999999999999</v>
      </c>
      <c r="G75" s="36">
        <f>E75*F75/1000</f>
        <v>0</v>
      </c>
    </row>
    <row r="76" spans="1:7" ht="47.25" hidden="1">
      <c r="A76" s="32"/>
      <c r="B76" s="34" t="s">
        <v>170</v>
      </c>
      <c r="C76" s="35"/>
      <c r="D76" s="35" t="s">
        <v>171</v>
      </c>
      <c r="E76" s="36"/>
      <c r="F76" s="36">
        <v>61.23</v>
      </c>
      <c r="G76" s="36">
        <f>E76*F76/1000</f>
        <v>0</v>
      </c>
    </row>
    <row r="77" spans="1:7" ht="47.25" hidden="1">
      <c r="A77" s="32"/>
      <c r="B77" s="34" t="s">
        <v>172</v>
      </c>
      <c r="C77" s="35"/>
      <c r="D77" s="35" t="s">
        <v>173</v>
      </c>
      <c r="E77" s="36"/>
      <c r="F77" s="36">
        <v>446.46</v>
      </c>
      <c r="G77" s="36">
        <f>E77*F77/1000</f>
        <v>0</v>
      </c>
    </row>
    <row r="78" spans="1:7" ht="54.75" customHeight="1">
      <c r="A78" s="32" t="s">
        <v>174</v>
      </c>
      <c r="B78" s="28" t="s">
        <v>175</v>
      </c>
      <c r="C78" s="17" t="s">
        <v>103</v>
      </c>
      <c r="D78" s="38" t="s">
        <v>15</v>
      </c>
      <c r="E78" s="19">
        <v>32</v>
      </c>
      <c r="F78" s="19">
        <v>680.21</v>
      </c>
      <c r="G78" s="19">
        <f>F78*E78/1000</f>
        <v>21.766719999999999</v>
      </c>
    </row>
    <row r="79" spans="1:7" ht="31.5" customHeight="1">
      <c r="A79" s="32" t="s">
        <v>176</v>
      </c>
      <c r="B79" s="28" t="s">
        <v>177</v>
      </c>
      <c r="C79" s="17" t="s">
        <v>178</v>
      </c>
      <c r="D79" s="17" t="s">
        <v>24</v>
      </c>
      <c r="E79" s="19" t="s">
        <v>45</v>
      </c>
      <c r="F79" s="19" t="s">
        <v>45</v>
      </c>
      <c r="G79" s="20">
        <v>104.79</v>
      </c>
    </row>
    <row r="80" spans="1:7" ht="31.5" hidden="1" customHeight="1">
      <c r="A80" s="32"/>
      <c r="B80" s="34" t="s">
        <v>179</v>
      </c>
      <c r="C80" s="35"/>
      <c r="D80" s="35" t="s">
        <v>180</v>
      </c>
      <c r="E80"/>
      <c r="F80" s="36">
        <v>84.91</v>
      </c>
      <c r="G80" s="37">
        <f>E80*F80/1000</f>
        <v>0</v>
      </c>
    </row>
    <row r="81" spans="1:7" ht="31.5" hidden="1" customHeight="1">
      <c r="A81" s="32"/>
      <c r="B81" s="34" t="s">
        <v>181</v>
      </c>
      <c r="C81" s="35"/>
      <c r="D81" s="35" t="s">
        <v>182</v>
      </c>
      <c r="E81" s="36"/>
      <c r="F81" s="36">
        <v>13.05</v>
      </c>
      <c r="G81" s="37">
        <f>F81*E81/1000</f>
        <v>0</v>
      </c>
    </row>
    <row r="82" spans="1:7" ht="31.5" hidden="1" customHeight="1">
      <c r="A82" s="32"/>
      <c r="B82" s="34" t="s">
        <v>183</v>
      </c>
      <c r="C82" s="35"/>
      <c r="D82" s="35" t="s">
        <v>184</v>
      </c>
      <c r="E82" s="36"/>
      <c r="F82" s="36">
        <v>16.440000000000001</v>
      </c>
      <c r="G82" s="37">
        <f>F82*E82/1000</f>
        <v>0</v>
      </c>
    </row>
    <row r="83" spans="1:7" ht="39.75" customHeight="1">
      <c r="A83" s="32" t="s">
        <v>185</v>
      </c>
      <c r="B83" s="28" t="s">
        <v>186</v>
      </c>
      <c r="C83" s="17" t="s">
        <v>121</v>
      </c>
      <c r="D83" s="17" t="s">
        <v>24</v>
      </c>
      <c r="E83" s="19" t="s">
        <v>45</v>
      </c>
      <c r="F83" s="19">
        <v>0</v>
      </c>
      <c r="G83" s="19">
        <f>F83*E83/1000</f>
        <v>0</v>
      </c>
    </row>
    <row r="84" spans="1:7" ht="30.75" customHeight="1">
      <c r="A84" s="32" t="s">
        <v>187</v>
      </c>
      <c r="B84" s="28" t="s">
        <v>188</v>
      </c>
      <c r="C84" s="17" t="s">
        <v>178</v>
      </c>
      <c r="D84" s="17" t="s">
        <v>24</v>
      </c>
      <c r="E84" s="19" t="s">
        <v>45</v>
      </c>
      <c r="F84" s="19" t="s">
        <v>45</v>
      </c>
      <c r="G84" s="19">
        <v>290.94</v>
      </c>
    </row>
    <row r="85" spans="1:7" ht="31.5" hidden="1" customHeight="1">
      <c r="A85" s="32"/>
      <c r="B85" s="34" t="s">
        <v>189</v>
      </c>
      <c r="C85" s="35"/>
      <c r="D85" s="35" t="s">
        <v>190</v>
      </c>
      <c r="E85" s="36"/>
      <c r="F85" s="36">
        <v>143.87</v>
      </c>
      <c r="G85" s="36">
        <f>F85*E85/1000</f>
        <v>0</v>
      </c>
    </row>
    <row r="86" spans="1:7" ht="31.5" hidden="1" customHeight="1">
      <c r="A86" s="32"/>
      <c r="B86" s="34" t="s">
        <v>191</v>
      </c>
      <c r="C86" s="35"/>
      <c r="D86" s="35" t="s">
        <v>192</v>
      </c>
      <c r="E86" s="36"/>
      <c r="F86" s="36">
        <v>95.15</v>
      </c>
      <c r="G86" s="36">
        <f>E86*F86/1000</f>
        <v>0</v>
      </c>
    </row>
    <row r="87" spans="1:7" ht="40.5" customHeight="1">
      <c r="A87" s="32" t="s">
        <v>193</v>
      </c>
      <c r="B87" s="28" t="s">
        <v>194</v>
      </c>
      <c r="C87" s="17" t="s">
        <v>121</v>
      </c>
      <c r="D87" s="17" t="s">
        <v>24</v>
      </c>
      <c r="E87" s="19" t="s">
        <v>45</v>
      </c>
      <c r="F87" s="19">
        <v>0</v>
      </c>
      <c r="G87" s="19">
        <f>F87*E87/1000</f>
        <v>0</v>
      </c>
    </row>
    <row r="88" spans="1:7" ht="33" customHeight="1">
      <c r="A88" s="32" t="s">
        <v>195</v>
      </c>
      <c r="B88" s="28" t="s">
        <v>196</v>
      </c>
      <c r="C88" s="17" t="s">
        <v>178</v>
      </c>
      <c r="D88" s="17" t="s">
        <v>24</v>
      </c>
      <c r="E88" s="19" t="s">
        <v>45</v>
      </c>
      <c r="F88" s="19">
        <v>0</v>
      </c>
      <c r="G88" s="19">
        <f>F88*E88/1000</f>
        <v>0</v>
      </c>
    </row>
    <row r="89" spans="1:7" ht="36.75" customHeight="1">
      <c r="A89" s="32" t="s">
        <v>197</v>
      </c>
      <c r="B89" s="28" t="s">
        <v>198</v>
      </c>
      <c r="C89" s="17" t="s">
        <v>103</v>
      </c>
      <c r="D89" s="17" t="s">
        <v>100</v>
      </c>
      <c r="E89" s="19" t="s">
        <v>45</v>
      </c>
      <c r="F89" s="19" t="s">
        <v>45</v>
      </c>
      <c r="G89" s="19" t="s">
        <v>46</v>
      </c>
    </row>
    <row r="90" spans="1:7" ht="39" customHeight="1">
      <c r="A90" s="32" t="s">
        <v>199</v>
      </c>
      <c r="B90" s="28" t="s">
        <v>200</v>
      </c>
      <c r="C90" s="10" t="s">
        <v>103</v>
      </c>
      <c r="D90" s="10" t="s">
        <v>100</v>
      </c>
      <c r="E90" s="19" t="s">
        <v>45</v>
      </c>
      <c r="F90" s="19" t="s">
        <v>45</v>
      </c>
      <c r="G90" s="19" t="s">
        <v>46</v>
      </c>
    </row>
    <row r="91" spans="1:7" ht="36.75" customHeight="1">
      <c r="A91" s="32" t="s">
        <v>201</v>
      </c>
      <c r="B91" s="28" t="s">
        <v>202</v>
      </c>
      <c r="C91" s="17" t="s">
        <v>103</v>
      </c>
      <c r="D91" s="17" t="s">
        <v>24</v>
      </c>
      <c r="E91" s="19" t="s">
        <v>45</v>
      </c>
      <c r="F91" s="19" t="s">
        <v>45</v>
      </c>
      <c r="G91" s="19" t="s">
        <v>46</v>
      </c>
    </row>
    <row r="92" spans="1:7" ht="62.25" customHeight="1">
      <c r="A92" s="32" t="s">
        <v>203</v>
      </c>
      <c r="B92" s="28" t="s">
        <v>204</v>
      </c>
      <c r="C92" s="10" t="s">
        <v>103</v>
      </c>
      <c r="D92" s="10" t="s">
        <v>24</v>
      </c>
      <c r="E92" s="19" t="s">
        <v>45</v>
      </c>
      <c r="F92" s="19" t="s">
        <v>45</v>
      </c>
      <c r="G92" s="19" t="s">
        <v>46</v>
      </c>
    </row>
    <row r="93" spans="1:7" ht="48.75" customHeight="1">
      <c r="A93" s="32" t="s">
        <v>205</v>
      </c>
      <c r="B93" s="28" t="s">
        <v>206</v>
      </c>
      <c r="C93" s="17" t="s">
        <v>103</v>
      </c>
      <c r="D93" s="17" t="s">
        <v>100</v>
      </c>
      <c r="E93" s="19" t="s">
        <v>45</v>
      </c>
      <c r="F93" s="19" t="s">
        <v>45</v>
      </c>
      <c r="G93" s="19" t="s">
        <v>46</v>
      </c>
    </row>
    <row r="94" spans="1:7" ht="45" customHeight="1">
      <c r="A94" s="32" t="s">
        <v>207</v>
      </c>
      <c r="B94" s="28" t="s">
        <v>208</v>
      </c>
      <c r="C94" s="10" t="s">
        <v>103</v>
      </c>
      <c r="D94" s="10" t="s">
        <v>100</v>
      </c>
      <c r="E94" s="19" t="s">
        <v>45</v>
      </c>
      <c r="F94" s="19" t="s">
        <v>45</v>
      </c>
      <c r="G94" s="19" t="s">
        <v>46</v>
      </c>
    </row>
    <row r="95" spans="1:7" ht="44.25" customHeight="1">
      <c r="A95" s="32" t="s">
        <v>209</v>
      </c>
      <c r="B95" s="28" t="s">
        <v>210</v>
      </c>
      <c r="C95" s="17" t="s">
        <v>99</v>
      </c>
      <c r="D95" s="17" t="s">
        <v>100</v>
      </c>
      <c r="E95" s="19" t="s">
        <v>45</v>
      </c>
      <c r="F95" s="19" t="s">
        <v>45</v>
      </c>
      <c r="G95" s="20">
        <v>0</v>
      </c>
    </row>
    <row r="96" spans="1:7" ht="31.5" customHeight="1">
      <c r="A96" s="32" t="s">
        <v>211</v>
      </c>
      <c r="B96" s="28" t="s">
        <v>212</v>
      </c>
      <c r="C96" s="10" t="s">
        <v>103</v>
      </c>
      <c r="D96" s="10" t="s">
        <v>100</v>
      </c>
      <c r="E96" s="19" t="s">
        <v>45</v>
      </c>
      <c r="F96" s="19" t="s">
        <v>45</v>
      </c>
      <c r="G96" s="19" t="s">
        <v>46</v>
      </c>
    </row>
    <row r="97" spans="1:59" ht="38.25" customHeight="1">
      <c r="A97" s="32" t="s">
        <v>213</v>
      </c>
      <c r="B97" s="28" t="s">
        <v>214</v>
      </c>
      <c r="C97" s="17" t="s">
        <v>103</v>
      </c>
      <c r="D97" s="17" t="s">
        <v>100</v>
      </c>
      <c r="E97" s="19" t="s">
        <v>45</v>
      </c>
      <c r="F97" s="19" t="s">
        <v>45</v>
      </c>
      <c r="G97" s="19" t="s">
        <v>46</v>
      </c>
    </row>
    <row r="98" spans="1:59" ht="73.5" customHeight="1">
      <c r="A98" s="32" t="s">
        <v>215</v>
      </c>
      <c r="B98" s="28" t="s">
        <v>216</v>
      </c>
      <c r="C98" s="17" t="s">
        <v>103</v>
      </c>
      <c r="D98" s="17" t="s">
        <v>100</v>
      </c>
      <c r="E98" s="19" t="s">
        <v>45</v>
      </c>
      <c r="F98" s="19" t="s">
        <v>45</v>
      </c>
      <c r="G98" s="19" t="s">
        <v>46</v>
      </c>
    </row>
    <row r="99" spans="1:59" ht="35.25" customHeight="1">
      <c r="A99" s="32" t="s">
        <v>217</v>
      </c>
      <c r="B99" s="28" t="s">
        <v>218</v>
      </c>
      <c r="C99" s="10" t="s">
        <v>103</v>
      </c>
      <c r="D99" s="10" t="s">
        <v>100</v>
      </c>
      <c r="E99" s="19" t="s">
        <v>45</v>
      </c>
      <c r="F99" s="19" t="s">
        <v>45</v>
      </c>
      <c r="G99" s="19" t="s">
        <v>46</v>
      </c>
    </row>
    <row r="100" spans="1:59" ht="33" customHeight="1">
      <c r="A100" s="32" t="s">
        <v>219</v>
      </c>
      <c r="B100" s="28" t="s">
        <v>220</v>
      </c>
      <c r="C100" s="17" t="s">
        <v>103</v>
      </c>
      <c r="D100" s="17" t="s">
        <v>100</v>
      </c>
      <c r="E100" s="19" t="s">
        <v>45</v>
      </c>
      <c r="F100" s="19" t="s">
        <v>45</v>
      </c>
      <c r="G100" s="19" t="s">
        <v>46</v>
      </c>
    </row>
    <row r="101" spans="1:59" ht="31.5" customHeight="1">
      <c r="A101" s="32" t="s">
        <v>221</v>
      </c>
      <c r="B101" s="28" t="s">
        <v>222</v>
      </c>
      <c r="C101" s="10" t="s">
        <v>103</v>
      </c>
      <c r="D101" s="10" t="s">
        <v>100</v>
      </c>
      <c r="E101" s="19" t="s">
        <v>45</v>
      </c>
      <c r="F101" s="19" t="s">
        <v>45</v>
      </c>
      <c r="G101" s="19" t="s">
        <v>46</v>
      </c>
    </row>
    <row r="102" spans="1:59" ht="35.25" customHeight="1">
      <c r="A102" s="32" t="s">
        <v>223</v>
      </c>
      <c r="B102" s="28" t="s">
        <v>224</v>
      </c>
      <c r="C102" s="17" t="s">
        <v>103</v>
      </c>
      <c r="D102" s="17" t="s">
        <v>100</v>
      </c>
      <c r="E102" s="19" t="s">
        <v>45</v>
      </c>
      <c r="F102" s="19" t="s">
        <v>45</v>
      </c>
      <c r="G102" s="19" t="s">
        <v>46</v>
      </c>
    </row>
    <row r="103" spans="1:59" ht="33.75" customHeight="1">
      <c r="A103" s="32" t="s">
        <v>225</v>
      </c>
      <c r="B103" s="28" t="s">
        <v>226</v>
      </c>
      <c r="C103" s="10" t="s">
        <v>227</v>
      </c>
      <c r="D103" s="10" t="s">
        <v>15</v>
      </c>
      <c r="E103" s="19" t="s">
        <v>45</v>
      </c>
      <c r="F103" s="19" t="s">
        <v>45</v>
      </c>
      <c r="G103" s="19" t="s">
        <v>46</v>
      </c>
    </row>
    <row r="104" spans="1:59" ht="38.25" customHeight="1">
      <c r="A104" s="32" t="s">
        <v>228</v>
      </c>
      <c r="B104" s="28" t="s">
        <v>229</v>
      </c>
      <c r="C104" s="17" t="s">
        <v>227</v>
      </c>
      <c r="D104" s="17" t="s">
        <v>63</v>
      </c>
      <c r="E104" s="19" t="s">
        <v>45</v>
      </c>
      <c r="F104" s="19" t="s">
        <v>45</v>
      </c>
      <c r="G104" s="19" t="s">
        <v>46</v>
      </c>
    </row>
    <row r="105" spans="1:59" ht="39.75" customHeight="1">
      <c r="A105" s="32" t="s">
        <v>230</v>
      </c>
      <c r="B105" s="28" t="s">
        <v>231</v>
      </c>
      <c r="C105" s="17" t="s">
        <v>227</v>
      </c>
      <c r="D105" s="17" t="s">
        <v>63</v>
      </c>
      <c r="E105" s="19" t="s">
        <v>45</v>
      </c>
      <c r="F105" s="19" t="s">
        <v>45</v>
      </c>
      <c r="G105" s="19" t="s">
        <v>46</v>
      </c>
    </row>
    <row r="106" spans="1:59" ht="38.25" customHeight="1">
      <c r="A106" s="32" t="s">
        <v>232</v>
      </c>
      <c r="B106" s="28" t="s">
        <v>233</v>
      </c>
      <c r="C106" s="17" t="s">
        <v>121</v>
      </c>
      <c r="D106" s="17" t="s">
        <v>24</v>
      </c>
      <c r="E106" s="19" t="s">
        <v>45</v>
      </c>
      <c r="F106" s="19" t="s">
        <v>45</v>
      </c>
      <c r="G106" s="19" t="s">
        <v>46</v>
      </c>
    </row>
    <row r="107" spans="1:59" ht="38.25" customHeight="1">
      <c r="A107" s="32" t="s">
        <v>234</v>
      </c>
      <c r="B107" s="28" t="s">
        <v>235</v>
      </c>
      <c r="C107" s="17" t="s">
        <v>236</v>
      </c>
      <c r="D107" s="17" t="s">
        <v>15</v>
      </c>
      <c r="E107" s="19">
        <v>0</v>
      </c>
      <c r="F107" s="19">
        <v>0</v>
      </c>
      <c r="G107" s="19">
        <v>1971.25</v>
      </c>
    </row>
    <row r="108" spans="1:59" ht="38.25" customHeight="1">
      <c r="A108" s="32" t="s">
        <v>237</v>
      </c>
      <c r="B108" s="28" t="s">
        <v>238</v>
      </c>
      <c r="C108" s="17" t="s">
        <v>236</v>
      </c>
      <c r="D108" s="17" t="s">
        <v>15</v>
      </c>
      <c r="E108" s="19" t="s">
        <v>45</v>
      </c>
      <c r="F108" s="19">
        <v>0</v>
      </c>
      <c r="G108" s="19">
        <f>F108*E108/1000</f>
        <v>0</v>
      </c>
    </row>
    <row r="109" spans="1:59" ht="38.25" customHeight="1">
      <c r="A109" s="32" t="s">
        <v>239</v>
      </c>
      <c r="B109" s="28" t="s">
        <v>240</v>
      </c>
      <c r="C109" s="17" t="s">
        <v>236</v>
      </c>
      <c r="D109" s="17" t="s">
        <v>15</v>
      </c>
      <c r="E109" s="19">
        <v>362</v>
      </c>
      <c r="F109" s="19">
        <v>680.21</v>
      </c>
      <c r="G109" s="19">
        <f>F109*E109/1000</f>
        <v>246.23602000000002</v>
      </c>
    </row>
    <row r="110" spans="1:59" ht="38.25" customHeight="1">
      <c r="A110" s="32" t="s">
        <v>241</v>
      </c>
      <c r="B110" s="28" t="s">
        <v>242</v>
      </c>
      <c r="C110" s="17" t="s">
        <v>236</v>
      </c>
      <c r="D110" s="17" t="s">
        <v>15</v>
      </c>
      <c r="E110" s="19">
        <v>0</v>
      </c>
      <c r="F110" s="19" t="s">
        <v>45</v>
      </c>
      <c r="G110" s="19" t="s">
        <v>46</v>
      </c>
    </row>
    <row r="111" spans="1:59" s="31" customFormat="1" ht="63.75" customHeight="1">
      <c r="A111" s="24" t="s">
        <v>243</v>
      </c>
      <c r="B111" s="25" t="s">
        <v>244</v>
      </c>
      <c r="C111" s="17"/>
      <c r="D111" s="17"/>
      <c r="E111" s="19"/>
      <c r="F111" s="19"/>
      <c r="G111" s="19">
        <f>G112+G113+G114+G115+G120+G121+G122+G123+G124+G125+G126+G127+G128+G129+G130+G131+G132+G133+G134+G135+G136+G137+G138+G139+G140+G141+G142+G143+G144+G145+G146+G147+G148+G149+G150+G151+G152+G153+G154+G155+G156+G157</f>
        <v>645.42763000000002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</row>
    <row r="112" spans="1:59" s="21" customFormat="1" ht="31.5" customHeight="1">
      <c r="A112" s="15" t="s">
        <v>245</v>
      </c>
      <c r="B112" s="16" t="s">
        <v>246</v>
      </c>
      <c r="C112" s="10" t="s">
        <v>121</v>
      </c>
      <c r="D112" s="10" t="s">
        <v>63</v>
      </c>
      <c r="E112" s="19">
        <v>0</v>
      </c>
      <c r="F112" s="19" t="s">
        <v>45</v>
      </c>
      <c r="G112" s="19" t="s">
        <v>46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21" customFormat="1" ht="39" customHeight="1">
      <c r="A113" s="15" t="s">
        <v>247</v>
      </c>
      <c r="B113" s="16" t="s">
        <v>248</v>
      </c>
      <c r="C113" s="10" t="s">
        <v>121</v>
      </c>
      <c r="D113" s="10" t="s">
        <v>24</v>
      </c>
      <c r="E113" s="19">
        <v>0</v>
      </c>
      <c r="F113" s="19" t="s">
        <v>45</v>
      </c>
      <c r="G113" s="19" t="s">
        <v>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21" customFormat="1" ht="42" customHeight="1">
      <c r="A114" s="15" t="s">
        <v>249</v>
      </c>
      <c r="B114" s="16" t="s">
        <v>250</v>
      </c>
      <c r="C114" s="10" t="s">
        <v>121</v>
      </c>
      <c r="D114" s="10" t="s">
        <v>24</v>
      </c>
      <c r="E114" s="19">
        <v>0</v>
      </c>
      <c r="F114" s="19" t="s">
        <v>45</v>
      </c>
      <c r="G114" s="19" t="s">
        <v>46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21" customFormat="1" ht="62.25" customHeight="1">
      <c r="A115" s="15" t="s">
        <v>251</v>
      </c>
      <c r="B115" s="16" t="s">
        <v>252</v>
      </c>
      <c r="C115" s="17" t="s">
        <v>227</v>
      </c>
      <c r="D115" s="17" t="s">
        <v>100</v>
      </c>
      <c r="E115" s="19">
        <v>0</v>
      </c>
      <c r="F115" s="19" t="s">
        <v>45</v>
      </c>
      <c r="G115" s="19">
        <f>G116+G117+G118+G119</f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21" customFormat="1" ht="31.5" hidden="1" customHeight="1">
      <c r="A116" s="15"/>
      <c r="B116" s="39" t="s">
        <v>253</v>
      </c>
      <c r="C116" s="40"/>
      <c r="D116" s="17" t="s">
        <v>100</v>
      </c>
      <c r="E116" s="41"/>
      <c r="F116" s="41">
        <f>1487.27/1000</f>
        <v>1.4872700000000001</v>
      </c>
      <c r="G116" s="41">
        <f>E116*F116/1000</f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21" customFormat="1" ht="31.5" hidden="1" customHeight="1">
      <c r="A117" s="15"/>
      <c r="B117" s="39" t="s">
        <v>254</v>
      </c>
      <c r="C117" s="40"/>
      <c r="D117" s="17" t="s">
        <v>100</v>
      </c>
      <c r="E117" s="41"/>
      <c r="F117" s="41">
        <f>124.2/100</f>
        <v>1.242</v>
      </c>
      <c r="G117" s="41">
        <f>E117*F117/1000</f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21" customFormat="1" ht="31.5" hidden="1" customHeight="1">
      <c r="A118" s="15"/>
      <c r="B118" s="39" t="s">
        <v>255</v>
      </c>
      <c r="C118" s="40"/>
      <c r="D118" s="17" t="s">
        <v>100</v>
      </c>
      <c r="E118" s="41"/>
      <c r="F118" s="41">
        <v>28.16</v>
      </c>
      <c r="G118" s="41">
        <f>E118*F118/1000</f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21" customFormat="1" ht="31.5" hidden="1" customHeight="1">
      <c r="A119" s="15"/>
      <c r="B119" s="39" t="s">
        <v>256</v>
      </c>
      <c r="C119" s="40"/>
      <c r="D119" s="17" t="s">
        <v>100</v>
      </c>
      <c r="E119" s="41"/>
      <c r="F119" s="41">
        <v>18.29</v>
      </c>
      <c r="G119" s="41">
        <f>F119*E119/1000</f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21" customFormat="1" ht="52.5" customHeight="1">
      <c r="A120" s="15" t="s">
        <v>257</v>
      </c>
      <c r="B120" s="16" t="s">
        <v>258</v>
      </c>
      <c r="C120" s="17" t="s">
        <v>259</v>
      </c>
      <c r="D120" s="17" t="s">
        <v>100</v>
      </c>
      <c r="E120" s="19">
        <v>0</v>
      </c>
      <c r="F120" s="19" t="s">
        <v>45</v>
      </c>
      <c r="G120" s="19"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21" customFormat="1" ht="32.25" customHeight="1">
      <c r="A121" s="15" t="s">
        <v>260</v>
      </c>
      <c r="B121" s="16" t="s">
        <v>261</v>
      </c>
      <c r="C121" s="10" t="s">
        <v>227</v>
      </c>
      <c r="D121" s="10" t="s">
        <v>63</v>
      </c>
      <c r="E121" s="19">
        <v>0</v>
      </c>
      <c r="F121" s="19" t="s">
        <v>45</v>
      </c>
      <c r="G121" s="19" t="s">
        <v>46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21" customFormat="1" ht="34.5" customHeight="1">
      <c r="A122" s="15" t="s">
        <v>262</v>
      </c>
      <c r="B122" s="16" t="s">
        <v>263</v>
      </c>
      <c r="C122" s="10" t="s">
        <v>227</v>
      </c>
      <c r="D122" s="10" t="s">
        <v>63</v>
      </c>
      <c r="E122" s="19">
        <v>0</v>
      </c>
      <c r="F122" s="19" t="s">
        <v>45</v>
      </c>
      <c r="G122" s="19" t="s">
        <v>46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21" customFormat="1" ht="31.5" customHeight="1">
      <c r="A123" s="15" t="s">
        <v>264</v>
      </c>
      <c r="B123" s="16" t="s">
        <v>265</v>
      </c>
      <c r="C123" s="17" t="s">
        <v>227</v>
      </c>
      <c r="D123" s="17" t="s">
        <v>100</v>
      </c>
      <c r="E123" s="19">
        <v>0</v>
      </c>
      <c r="F123" s="19" t="s">
        <v>45</v>
      </c>
      <c r="G123" s="19" t="s">
        <v>46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21" customFormat="1" ht="79.5" customHeight="1">
      <c r="A124" s="15" t="s">
        <v>267</v>
      </c>
      <c r="B124" s="16" t="s">
        <v>268</v>
      </c>
      <c r="C124" s="17" t="s">
        <v>227</v>
      </c>
      <c r="D124" s="17" t="s">
        <v>100</v>
      </c>
      <c r="E124" s="19">
        <v>0</v>
      </c>
      <c r="F124" s="19" t="s">
        <v>45</v>
      </c>
      <c r="G124" s="19" t="s">
        <v>46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21" customFormat="1" ht="87.75" customHeight="1">
      <c r="A125" s="15" t="s">
        <v>269</v>
      </c>
      <c r="B125" s="16" t="s">
        <v>270</v>
      </c>
      <c r="C125" s="17" t="s">
        <v>259</v>
      </c>
      <c r="D125" s="17" t="s">
        <v>100</v>
      </c>
      <c r="E125" s="19">
        <v>4</v>
      </c>
      <c r="F125" s="19" t="s">
        <v>45</v>
      </c>
      <c r="G125" s="20">
        <f>100-25.003</f>
        <v>74.997</v>
      </c>
      <c r="I125" s="3"/>
      <c r="J125" s="3"/>
      <c r="K125" s="3"/>
      <c r="L125" s="58"/>
      <c r="M125" s="3"/>
      <c r="N125" s="3">
        <v>2138414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21" customFormat="1" ht="42.75" customHeight="1">
      <c r="A126" s="15" t="s">
        <v>271</v>
      </c>
      <c r="B126" s="16" t="s">
        <v>272</v>
      </c>
      <c r="C126" s="17" t="s">
        <v>178</v>
      </c>
      <c r="D126" s="17" t="s">
        <v>24</v>
      </c>
      <c r="E126" s="19">
        <v>44</v>
      </c>
      <c r="F126" s="19">
        <v>183.52</v>
      </c>
      <c r="G126" s="19">
        <f>F126*E126/1000</f>
        <v>8.0748800000000003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21" customFormat="1" ht="42.75" customHeight="1">
      <c r="A127" s="15" t="s">
        <v>273</v>
      </c>
      <c r="B127" s="16" t="s">
        <v>274</v>
      </c>
      <c r="C127" s="17" t="s">
        <v>121</v>
      </c>
      <c r="D127" s="17" t="s">
        <v>63</v>
      </c>
      <c r="E127" s="19">
        <v>139</v>
      </c>
      <c r="F127" s="19">
        <v>177</v>
      </c>
      <c r="G127" s="19">
        <f>F127*E127/1000</f>
        <v>24.603000000000002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21" customFormat="1" ht="31.5">
      <c r="A128" s="15" t="s">
        <v>275</v>
      </c>
      <c r="B128" s="16" t="s">
        <v>276</v>
      </c>
      <c r="C128" s="17" t="s">
        <v>44</v>
      </c>
      <c r="D128" s="17" t="s">
        <v>24</v>
      </c>
      <c r="E128" s="19" t="s">
        <v>266</v>
      </c>
      <c r="F128" s="19" t="s">
        <v>45</v>
      </c>
      <c r="G128" s="19" t="s">
        <v>46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21" customFormat="1" ht="31.5">
      <c r="A129" s="15" t="s">
        <v>277</v>
      </c>
      <c r="B129" s="16" t="s">
        <v>278</v>
      </c>
      <c r="C129" s="42" t="s">
        <v>32</v>
      </c>
      <c r="D129" s="17" t="s">
        <v>24</v>
      </c>
      <c r="E129" s="19">
        <v>29</v>
      </c>
      <c r="F129" s="19">
        <v>277.5</v>
      </c>
      <c r="G129" s="19">
        <f>F129*E129/1000</f>
        <v>8.0474999999999994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21" customFormat="1" ht="23.25" customHeight="1">
      <c r="A130" s="15" t="s">
        <v>279</v>
      </c>
      <c r="B130" s="16" t="s">
        <v>280</v>
      </c>
      <c r="C130" s="42" t="s">
        <v>32</v>
      </c>
      <c r="D130" s="17" t="s">
        <v>24</v>
      </c>
      <c r="E130" s="19">
        <v>1236</v>
      </c>
      <c r="F130" s="19">
        <v>263.61</v>
      </c>
      <c r="G130" s="19">
        <f>F130*E130/1000</f>
        <v>325.82196000000005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21" customFormat="1" ht="33.75" customHeight="1">
      <c r="A131" s="15" t="s">
        <v>281</v>
      </c>
      <c r="B131" s="16" t="s">
        <v>282</v>
      </c>
      <c r="C131" s="42" t="s">
        <v>32</v>
      </c>
      <c r="D131" s="17" t="s">
        <v>24</v>
      </c>
      <c r="E131" s="29">
        <v>2197</v>
      </c>
      <c r="F131" s="19">
        <v>41.57</v>
      </c>
      <c r="G131" s="19">
        <f>F131*E131/1000</f>
        <v>91.32929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21" customFormat="1" ht="57.75" customHeight="1">
      <c r="A132" s="15" t="s">
        <v>283</v>
      </c>
      <c r="B132" s="16" t="s">
        <v>284</v>
      </c>
      <c r="C132" s="17" t="s">
        <v>227</v>
      </c>
      <c r="D132" s="17" t="s">
        <v>24</v>
      </c>
      <c r="E132" s="19">
        <v>0</v>
      </c>
      <c r="F132" s="19" t="s">
        <v>45</v>
      </c>
      <c r="G132" s="19" t="s">
        <v>46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21" customFormat="1" ht="49.5" customHeight="1">
      <c r="A133" s="15" t="s">
        <v>285</v>
      </c>
      <c r="B133" s="16" t="s">
        <v>286</v>
      </c>
      <c r="C133" s="17" t="s">
        <v>227</v>
      </c>
      <c r="D133" s="17" t="s">
        <v>24</v>
      </c>
      <c r="E133" s="19">
        <v>0</v>
      </c>
      <c r="F133" s="19" t="s">
        <v>45</v>
      </c>
      <c r="G133" s="19" t="s">
        <v>46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21" customFormat="1" ht="45.75" customHeight="1">
      <c r="A134" s="15" t="s">
        <v>287</v>
      </c>
      <c r="B134" s="16" t="s">
        <v>288</v>
      </c>
      <c r="C134" s="17" t="s">
        <v>289</v>
      </c>
      <c r="D134" s="17" t="s">
        <v>24</v>
      </c>
      <c r="E134" s="19">
        <v>1</v>
      </c>
      <c r="F134" s="19">
        <v>9739.58</v>
      </c>
      <c r="G134" s="20">
        <v>112.554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21" customFormat="1" ht="84" customHeight="1">
      <c r="A135" s="15" t="s">
        <v>290</v>
      </c>
      <c r="B135" s="16" t="s">
        <v>291</v>
      </c>
      <c r="C135" s="17" t="s">
        <v>259</v>
      </c>
      <c r="D135" s="17" t="s">
        <v>100</v>
      </c>
      <c r="E135" s="19">
        <v>0</v>
      </c>
      <c r="F135" s="19" t="s">
        <v>45</v>
      </c>
      <c r="G135" s="19">
        <v>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21" customFormat="1" ht="92.25" customHeight="1">
      <c r="A136" s="15" t="s">
        <v>292</v>
      </c>
      <c r="B136" s="16" t="s">
        <v>293</v>
      </c>
      <c r="C136" s="17" t="s">
        <v>259</v>
      </c>
      <c r="D136" s="17" t="s">
        <v>100</v>
      </c>
      <c r="E136" s="19">
        <v>0</v>
      </c>
      <c r="F136" s="19" t="s">
        <v>45</v>
      </c>
      <c r="G136" s="19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21" customFormat="1" ht="87.75" customHeight="1">
      <c r="A137" s="15" t="s">
        <v>294</v>
      </c>
      <c r="B137" s="16" t="s">
        <v>295</v>
      </c>
      <c r="C137" s="17" t="s">
        <v>259</v>
      </c>
      <c r="D137" s="17" t="s">
        <v>100</v>
      </c>
      <c r="E137" s="19">
        <v>0</v>
      </c>
      <c r="F137" s="19" t="s">
        <v>45</v>
      </c>
      <c r="G137" s="19">
        <v>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21" customFormat="1" ht="94.5">
      <c r="A138" s="15" t="s">
        <v>296</v>
      </c>
      <c r="B138" s="16" t="s">
        <v>297</v>
      </c>
      <c r="C138" s="17" t="s">
        <v>259</v>
      </c>
      <c r="D138" s="17" t="s">
        <v>104</v>
      </c>
      <c r="E138" s="19">
        <v>0</v>
      </c>
      <c r="F138" s="19" t="s">
        <v>45</v>
      </c>
      <c r="G138" s="19">
        <v>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21" customFormat="1" ht="33" customHeight="1">
      <c r="A139" s="15" t="s">
        <v>298</v>
      </c>
      <c r="B139" s="16" t="s">
        <v>299</v>
      </c>
      <c r="C139" s="17" t="s">
        <v>259</v>
      </c>
      <c r="D139" s="17" t="s">
        <v>100</v>
      </c>
      <c r="E139" s="19" t="s">
        <v>45</v>
      </c>
      <c r="F139" s="19" t="s">
        <v>45</v>
      </c>
      <c r="G139" s="19">
        <v>0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21" customFormat="1" ht="63">
      <c r="A140" s="15" t="s">
        <v>300</v>
      </c>
      <c r="B140" s="16" t="s">
        <v>301</v>
      </c>
      <c r="C140" s="17" t="s">
        <v>227</v>
      </c>
      <c r="D140" s="17" t="s">
        <v>100</v>
      </c>
      <c r="E140" s="19" t="s">
        <v>45</v>
      </c>
      <c r="F140" s="19" t="s">
        <v>45</v>
      </c>
      <c r="G140" s="19" t="s">
        <v>46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21" customFormat="1" ht="31.5">
      <c r="A141" s="15" t="s">
        <v>302</v>
      </c>
      <c r="B141" s="16" t="s">
        <v>303</v>
      </c>
      <c r="C141" s="17" t="s">
        <v>236</v>
      </c>
      <c r="D141" s="17" t="s">
        <v>15</v>
      </c>
      <c r="E141" s="19" t="s">
        <v>45</v>
      </c>
      <c r="F141" s="19" t="s">
        <v>45</v>
      </c>
      <c r="G141" s="19" t="s">
        <v>46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21" customFormat="1" ht="47.25">
      <c r="A142" s="15" t="s">
        <v>304</v>
      </c>
      <c r="B142" s="16" t="s">
        <v>305</v>
      </c>
      <c r="C142" s="17" t="s">
        <v>44</v>
      </c>
      <c r="D142" s="17" t="s">
        <v>15</v>
      </c>
      <c r="E142" s="19" t="s">
        <v>45</v>
      </c>
      <c r="F142" s="19" t="s">
        <v>45</v>
      </c>
      <c r="G142" s="19" t="s">
        <v>46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21" customFormat="1" ht="31.5">
      <c r="A143" s="15" t="s">
        <v>306</v>
      </c>
      <c r="B143" s="16" t="s">
        <v>307</v>
      </c>
      <c r="C143" s="17" t="s">
        <v>236</v>
      </c>
      <c r="D143" s="17" t="s">
        <v>15</v>
      </c>
      <c r="E143" s="19" t="s">
        <v>45</v>
      </c>
      <c r="F143" s="19" t="s">
        <v>45</v>
      </c>
      <c r="G143" s="19" t="s">
        <v>46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21" customFormat="1">
      <c r="A144" s="15" t="s">
        <v>308</v>
      </c>
      <c r="B144" s="16" t="s">
        <v>309</v>
      </c>
      <c r="C144" s="17" t="s">
        <v>236</v>
      </c>
      <c r="D144" s="17" t="s">
        <v>15</v>
      </c>
      <c r="E144" s="19" t="s">
        <v>45</v>
      </c>
      <c r="F144" s="19" t="s">
        <v>45</v>
      </c>
      <c r="G144" s="19" t="s">
        <v>46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21" customFormat="1" ht="31.5">
      <c r="A145" s="15" t="s">
        <v>310</v>
      </c>
      <c r="B145" s="16" t="s">
        <v>311</v>
      </c>
      <c r="C145" s="17" t="s">
        <v>236</v>
      </c>
      <c r="D145" s="17" t="s">
        <v>15</v>
      </c>
      <c r="E145" s="19" t="s">
        <v>45</v>
      </c>
      <c r="F145" s="19" t="s">
        <v>45</v>
      </c>
      <c r="G145" s="19" t="s">
        <v>46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21" customFormat="1" ht="31.5">
      <c r="A146" s="15" t="s">
        <v>312</v>
      </c>
      <c r="B146" s="16" t="s">
        <v>313</v>
      </c>
      <c r="C146" s="17" t="s">
        <v>236</v>
      </c>
      <c r="D146" s="17" t="s">
        <v>15</v>
      </c>
      <c r="E146" s="19" t="s">
        <v>45</v>
      </c>
      <c r="F146" s="19" t="s">
        <v>45</v>
      </c>
      <c r="G146" s="19" t="s">
        <v>46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21" customFormat="1">
      <c r="A147" s="15" t="s">
        <v>314</v>
      </c>
      <c r="B147" s="16" t="s">
        <v>315</v>
      </c>
      <c r="C147" s="17" t="s">
        <v>236</v>
      </c>
      <c r="D147" s="17" t="s">
        <v>15</v>
      </c>
      <c r="E147" s="19" t="s">
        <v>45</v>
      </c>
      <c r="F147" s="19" t="s">
        <v>45</v>
      </c>
      <c r="G147" s="19" t="s">
        <v>46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21" customFormat="1">
      <c r="A148" s="15" t="s">
        <v>316</v>
      </c>
      <c r="B148" s="16" t="s">
        <v>317</v>
      </c>
      <c r="C148" s="17" t="s">
        <v>236</v>
      </c>
      <c r="D148" s="17" t="s">
        <v>15</v>
      </c>
      <c r="E148" s="19" t="s">
        <v>45</v>
      </c>
      <c r="F148" s="19" t="s">
        <v>45</v>
      </c>
      <c r="G148" s="19" t="s">
        <v>46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21" customFormat="1">
      <c r="A149" s="15" t="s">
        <v>318</v>
      </c>
      <c r="B149" s="16" t="s">
        <v>319</v>
      </c>
      <c r="C149" s="17" t="s">
        <v>236</v>
      </c>
      <c r="D149" s="17" t="s">
        <v>15</v>
      </c>
      <c r="E149" s="19" t="s">
        <v>45</v>
      </c>
      <c r="F149" s="19" t="s">
        <v>45</v>
      </c>
      <c r="G149" s="19" t="s">
        <v>46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21" customFormat="1" ht="31.5">
      <c r="A150" s="15" t="s">
        <v>320</v>
      </c>
      <c r="B150" s="16" t="s">
        <v>321</v>
      </c>
      <c r="C150" s="17" t="s">
        <v>236</v>
      </c>
      <c r="D150" s="17" t="s">
        <v>15</v>
      </c>
      <c r="E150" s="19" t="s">
        <v>45</v>
      </c>
      <c r="F150" s="19" t="s">
        <v>45</v>
      </c>
      <c r="G150" s="19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21" customFormat="1" ht="25.5">
      <c r="A151" s="15" t="s">
        <v>322</v>
      </c>
      <c r="B151" s="16" t="s">
        <v>323</v>
      </c>
      <c r="C151" s="17" t="s">
        <v>44</v>
      </c>
      <c r="D151" s="17" t="s">
        <v>15</v>
      </c>
      <c r="E151" s="19" t="s">
        <v>45</v>
      </c>
      <c r="F151" s="19" t="s">
        <v>45</v>
      </c>
      <c r="G151" s="19" t="s">
        <v>46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s="21" customFormat="1" ht="25.5">
      <c r="A152" s="15" t="s">
        <v>324</v>
      </c>
      <c r="B152" s="16" t="s">
        <v>325</v>
      </c>
      <c r="C152" s="17" t="s">
        <v>44</v>
      </c>
      <c r="D152" s="17" t="s">
        <v>15</v>
      </c>
      <c r="E152" s="19" t="s">
        <v>45</v>
      </c>
      <c r="F152" s="19" t="s">
        <v>45</v>
      </c>
      <c r="G152" s="19" t="s">
        <v>46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21" customFormat="1" ht="31.5">
      <c r="A153" s="15" t="s">
        <v>326</v>
      </c>
      <c r="B153" s="16" t="s">
        <v>327</v>
      </c>
      <c r="C153" s="17" t="s">
        <v>44</v>
      </c>
      <c r="D153" s="17" t="s">
        <v>15</v>
      </c>
      <c r="E153" s="19" t="s">
        <v>45</v>
      </c>
      <c r="F153" s="19">
        <v>0</v>
      </c>
      <c r="G153" s="19">
        <f>F153*E153/1000</f>
        <v>0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21" customFormat="1" ht="31.5">
      <c r="A154" s="15" t="s">
        <v>328</v>
      </c>
      <c r="B154" s="16" t="s">
        <v>329</v>
      </c>
      <c r="C154" s="17" t="s">
        <v>44</v>
      </c>
      <c r="D154" s="17" t="s">
        <v>15</v>
      </c>
      <c r="E154" s="19" t="s">
        <v>45</v>
      </c>
      <c r="F154" s="19" t="s">
        <v>45</v>
      </c>
      <c r="G154" s="19" t="s">
        <v>46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21" customFormat="1" ht="31.5">
      <c r="A155" s="15" t="s">
        <v>330</v>
      </c>
      <c r="B155" s="16" t="s">
        <v>331</v>
      </c>
      <c r="C155" s="17" t="s">
        <v>44</v>
      </c>
      <c r="D155" s="17" t="s">
        <v>15</v>
      </c>
      <c r="E155" s="19" t="s">
        <v>45</v>
      </c>
      <c r="F155" s="19" t="s">
        <v>45</v>
      </c>
      <c r="G155" s="19" t="s">
        <v>46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21" customFormat="1" ht="47.25">
      <c r="A156" s="15" t="s">
        <v>332</v>
      </c>
      <c r="B156" s="16" t="s">
        <v>333</v>
      </c>
      <c r="C156" s="17" t="s">
        <v>14</v>
      </c>
      <c r="D156" s="17" t="s">
        <v>15</v>
      </c>
      <c r="E156" s="19" t="s">
        <v>45</v>
      </c>
      <c r="F156" s="19" t="s">
        <v>45</v>
      </c>
      <c r="G156" s="19">
        <v>0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s="21" customFormat="1" ht="31.5">
      <c r="A157" s="15" t="s">
        <v>334</v>
      </c>
      <c r="B157" s="16" t="s">
        <v>335</v>
      </c>
      <c r="C157" s="17" t="s">
        <v>236</v>
      </c>
      <c r="D157" s="17" t="s">
        <v>15</v>
      </c>
      <c r="E157" s="19" t="s">
        <v>45</v>
      </c>
      <c r="F157" s="19">
        <v>0</v>
      </c>
      <c r="G157" s="19">
        <f>F157*E157/1000</f>
        <v>0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s="26" customFormat="1" ht="63" customHeight="1">
      <c r="A158" s="24" t="s">
        <v>336</v>
      </c>
      <c r="B158" s="25" t="s">
        <v>337</v>
      </c>
      <c r="C158" s="17"/>
      <c r="D158" s="17"/>
      <c r="E158" s="11"/>
      <c r="F158" s="11"/>
      <c r="G158" s="20">
        <f>G159</f>
        <v>329.99700000000001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</row>
    <row r="159" spans="1:59" ht="47.25" customHeight="1">
      <c r="A159" s="32" t="s">
        <v>338</v>
      </c>
      <c r="B159" s="28" t="s">
        <v>339</v>
      </c>
      <c r="C159" s="17" t="s">
        <v>340</v>
      </c>
      <c r="D159" s="17" t="s">
        <v>24</v>
      </c>
      <c r="E159" s="43">
        <v>12</v>
      </c>
      <c r="F159" s="19">
        <v>2291.65</v>
      </c>
      <c r="G159" s="20">
        <v>329.99700000000001</v>
      </c>
    </row>
    <row r="160" spans="1:59" s="31" customFormat="1" ht="47.25" customHeight="1">
      <c r="A160" s="24" t="s">
        <v>341</v>
      </c>
      <c r="B160" s="25" t="s">
        <v>342</v>
      </c>
      <c r="C160" s="17"/>
      <c r="D160" s="17"/>
      <c r="E160" s="11"/>
      <c r="F160" s="11"/>
      <c r="G160" s="20">
        <f>G161+G162+G163</f>
        <v>436.25599999999997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</row>
    <row r="161" spans="1:59" s="21" customFormat="1" ht="31.5">
      <c r="A161" s="15" t="s">
        <v>343</v>
      </c>
      <c r="B161" s="16" t="s">
        <v>344</v>
      </c>
      <c r="C161" s="17" t="s">
        <v>29</v>
      </c>
      <c r="D161" s="17" t="s">
        <v>100</v>
      </c>
      <c r="E161" s="44" t="s">
        <v>45</v>
      </c>
      <c r="F161" s="19" t="s">
        <v>45</v>
      </c>
      <c r="G161" s="19" t="s">
        <v>46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1" customFormat="1" ht="31.5">
      <c r="A162" s="15" t="s">
        <v>345</v>
      </c>
      <c r="B162" s="16" t="s">
        <v>346</v>
      </c>
      <c r="C162" s="17" t="s">
        <v>29</v>
      </c>
      <c r="D162" s="17" t="s">
        <v>24</v>
      </c>
      <c r="E162" s="43">
        <v>1</v>
      </c>
      <c r="F162" s="19">
        <v>36354.69</v>
      </c>
      <c r="G162" s="19">
        <v>436.25599999999997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21" customFormat="1" ht="78.75">
      <c r="A163" s="15" t="s">
        <v>347</v>
      </c>
      <c r="B163" s="16" t="s">
        <v>348</v>
      </c>
      <c r="C163" s="17" t="s">
        <v>62</v>
      </c>
      <c r="D163" s="17" t="s">
        <v>100</v>
      </c>
      <c r="E163" s="45" t="s">
        <v>45</v>
      </c>
      <c r="F163" s="45">
        <v>0</v>
      </c>
      <c r="G163" s="19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47" customFormat="1" ht="69.75" customHeight="1">
      <c r="A164" s="24" t="s">
        <v>349</v>
      </c>
      <c r="B164" s="25" t="s">
        <v>350</v>
      </c>
      <c r="C164" s="17"/>
      <c r="D164" s="17"/>
      <c r="E164" s="46"/>
      <c r="F164" s="46"/>
      <c r="G164" s="20">
        <f>G165+G166+G167</f>
        <v>0</v>
      </c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</row>
    <row r="165" spans="1:59" ht="72.75" customHeight="1">
      <c r="A165" s="32" t="s">
        <v>351</v>
      </c>
      <c r="B165" s="28" t="s">
        <v>352</v>
      </c>
      <c r="C165" s="17" t="s">
        <v>29</v>
      </c>
      <c r="D165" s="17" t="s">
        <v>100</v>
      </c>
      <c r="E165" s="46" t="s">
        <v>45</v>
      </c>
      <c r="F165" s="46" t="s">
        <v>45</v>
      </c>
      <c r="G165" s="19">
        <v>0</v>
      </c>
    </row>
    <row r="166" spans="1:59" ht="31.5" customHeight="1">
      <c r="A166" s="32" t="s">
        <v>353</v>
      </c>
      <c r="B166" s="28" t="s">
        <v>354</v>
      </c>
      <c r="C166" s="17" t="s">
        <v>29</v>
      </c>
      <c r="D166" s="42" t="s">
        <v>100</v>
      </c>
      <c r="E166" s="46" t="s">
        <v>45</v>
      </c>
      <c r="F166" s="46" t="s">
        <v>45</v>
      </c>
      <c r="G166" s="19">
        <v>0</v>
      </c>
    </row>
    <row r="167" spans="1:59" ht="102.75" customHeight="1">
      <c r="A167" s="32" t="s">
        <v>355</v>
      </c>
      <c r="B167" s="28" t="s">
        <v>356</v>
      </c>
      <c r="C167" s="17" t="s">
        <v>29</v>
      </c>
      <c r="D167" s="17" t="s">
        <v>100</v>
      </c>
      <c r="E167" s="46" t="s">
        <v>45</v>
      </c>
      <c r="F167" s="46" t="s">
        <v>45</v>
      </c>
      <c r="G167" s="19">
        <v>0</v>
      </c>
    </row>
    <row r="168" spans="1:59" s="49" customFormat="1" ht="102.75" customHeight="1">
      <c r="A168" s="24" t="s">
        <v>357</v>
      </c>
      <c r="B168" s="25" t="s">
        <v>358</v>
      </c>
      <c r="C168" s="17"/>
      <c r="D168" s="17"/>
      <c r="E168" s="46"/>
      <c r="F168" s="46"/>
      <c r="G168" s="19" t="s">
        <v>46</v>
      </c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</row>
    <row r="169" spans="1:59" s="21" customFormat="1" ht="110.25">
      <c r="A169" s="15" t="s">
        <v>359</v>
      </c>
      <c r="B169" s="16" t="s">
        <v>360</v>
      </c>
      <c r="C169" s="17" t="s">
        <v>44</v>
      </c>
      <c r="D169" s="17" t="s">
        <v>100</v>
      </c>
      <c r="E169" s="46" t="s">
        <v>45</v>
      </c>
      <c r="F169" s="46" t="s">
        <v>45</v>
      </c>
      <c r="G169" s="19" t="s">
        <v>46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59" s="21" customFormat="1" ht="89.25" customHeight="1">
      <c r="A170" s="15" t="s">
        <v>361</v>
      </c>
      <c r="B170" s="16" t="s">
        <v>362</v>
      </c>
      <c r="C170" s="17" t="s">
        <v>44</v>
      </c>
      <c r="D170" s="17" t="s">
        <v>100</v>
      </c>
      <c r="E170" s="46" t="s">
        <v>45</v>
      </c>
      <c r="F170" s="46" t="s">
        <v>45</v>
      </c>
      <c r="G170" s="19" t="s">
        <v>46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59" s="47" customFormat="1" ht="89.25" customHeight="1">
      <c r="A171" s="24" t="s">
        <v>363</v>
      </c>
      <c r="B171" s="25" t="s">
        <v>364</v>
      </c>
      <c r="C171" s="17"/>
      <c r="D171" s="17"/>
      <c r="E171" s="46"/>
      <c r="F171" s="46"/>
      <c r="G171" s="19">
        <f>G172+G173</f>
        <v>174.19499999999999</v>
      </c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</row>
    <row r="172" spans="1:59" ht="51">
      <c r="A172" s="32" t="s">
        <v>365</v>
      </c>
      <c r="B172" s="28" t="s">
        <v>366</v>
      </c>
      <c r="C172" s="17" t="s">
        <v>367</v>
      </c>
      <c r="D172" s="17" t="s">
        <v>100</v>
      </c>
      <c r="E172" s="46" t="s">
        <v>45</v>
      </c>
      <c r="F172" s="46" t="s">
        <v>45</v>
      </c>
      <c r="G172" s="19">
        <v>0</v>
      </c>
    </row>
    <row r="173" spans="1:59" ht="51">
      <c r="A173" s="32" t="s">
        <v>368</v>
      </c>
      <c r="B173" s="28" t="s">
        <v>369</v>
      </c>
      <c r="C173" s="17" t="s">
        <v>367</v>
      </c>
      <c r="D173" s="17" t="s">
        <v>100</v>
      </c>
      <c r="E173" s="46" t="s">
        <v>45</v>
      </c>
      <c r="F173" s="46" t="s">
        <v>45</v>
      </c>
      <c r="G173" s="20">
        <v>174.19499999999999</v>
      </c>
    </row>
    <row r="174" spans="1:59" s="49" customFormat="1" ht="34.5" customHeight="1">
      <c r="A174" s="24" t="s">
        <v>370</v>
      </c>
      <c r="B174" s="25" t="s">
        <v>371</v>
      </c>
      <c r="C174" s="17"/>
      <c r="D174" s="17"/>
      <c r="E174" s="46"/>
      <c r="F174" s="46"/>
      <c r="G174" s="20">
        <f>G175</f>
        <v>450.351</v>
      </c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</row>
    <row r="175" spans="1:59" s="21" customFormat="1" ht="75.75" customHeight="1">
      <c r="A175" s="50" t="s">
        <v>372</v>
      </c>
      <c r="B175" s="51" t="s">
        <v>373</v>
      </c>
      <c r="C175" s="17" t="s">
        <v>14</v>
      </c>
      <c r="D175" s="17" t="s">
        <v>374</v>
      </c>
      <c r="E175" s="46">
        <v>544</v>
      </c>
      <c r="F175" s="46" t="s">
        <v>45</v>
      </c>
      <c r="G175" s="20">
        <v>450.351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47" customFormat="1" ht="75.75" customHeight="1">
      <c r="A176" s="24" t="s">
        <v>375</v>
      </c>
      <c r="B176" s="25" t="s">
        <v>376</v>
      </c>
      <c r="C176" s="17"/>
      <c r="D176" s="17"/>
      <c r="E176" s="46"/>
      <c r="F176" s="46"/>
      <c r="G176" s="20">
        <f>G177+G178+G179</f>
        <v>83.878999999999991</v>
      </c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</row>
    <row r="177" spans="1:59" s="3" customFormat="1" ht="63.75" customHeight="1">
      <c r="A177" s="5" t="s">
        <v>377</v>
      </c>
      <c r="B177" s="52" t="s">
        <v>378</v>
      </c>
      <c r="C177" s="17" t="s">
        <v>379</v>
      </c>
      <c r="D177" s="17" t="s">
        <v>15</v>
      </c>
      <c r="E177" s="53" t="s">
        <v>45</v>
      </c>
      <c r="F177" s="46" t="s">
        <v>45</v>
      </c>
      <c r="G177" s="20">
        <v>49.064</v>
      </c>
    </row>
    <row r="178" spans="1:59" s="3" customFormat="1" ht="49.5" customHeight="1">
      <c r="A178" s="5" t="s">
        <v>380</v>
      </c>
      <c r="B178" s="52" t="s">
        <v>381</v>
      </c>
      <c r="C178" s="17" t="s">
        <v>21</v>
      </c>
      <c r="D178" s="17" t="s">
        <v>15</v>
      </c>
      <c r="E178" s="53" t="s">
        <v>45</v>
      </c>
      <c r="F178" s="46" t="s">
        <v>45</v>
      </c>
      <c r="G178" s="19">
        <v>0</v>
      </c>
    </row>
    <row r="179" spans="1:59" s="3" customFormat="1" ht="47.25" customHeight="1">
      <c r="A179" s="5" t="s">
        <v>382</v>
      </c>
      <c r="B179" s="52" t="s">
        <v>383</v>
      </c>
      <c r="C179" s="17" t="s">
        <v>379</v>
      </c>
      <c r="D179" s="17" t="s">
        <v>15</v>
      </c>
      <c r="E179" s="53" t="s">
        <v>45</v>
      </c>
      <c r="F179" s="46" t="s">
        <v>45</v>
      </c>
      <c r="G179" s="20">
        <v>34.814999999999998</v>
      </c>
    </row>
    <row r="180" spans="1:59" s="48" customFormat="1" ht="47.25" customHeight="1">
      <c r="A180" s="24" t="s">
        <v>384</v>
      </c>
      <c r="B180" s="25" t="s">
        <v>385</v>
      </c>
      <c r="C180" s="17"/>
      <c r="D180" s="17"/>
      <c r="E180" s="53"/>
      <c r="F180" s="46"/>
      <c r="G180" s="54">
        <f>G181+G182</f>
        <v>6.774</v>
      </c>
    </row>
    <row r="181" spans="1:59" s="21" customFormat="1" ht="45.75" customHeight="1">
      <c r="A181" s="15" t="s">
        <v>386</v>
      </c>
      <c r="B181" s="16" t="s">
        <v>387</v>
      </c>
      <c r="C181" s="17" t="s">
        <v>32</v>
      </c>
      <c r="D181" s="17" t="s">
        <v>100</v>
      </c>
      <c r="E181" s="46" t="s">
        <v>45</v>
      </c>
      <c r="F181" s="46" t="s">
        <v>45</v>
      </c>
      <c r="G181" s="20">
        <v>6.774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s="21" customFormat="1" ht="66.75" customHeight="1">
      <c r="A182" s="15" t="s">
        <v>388</v>
      </c>
      <c r="B182" s="16" t="s">
        <v>389</v>
      </c>
      <c r="C182" s="17" t="s">
        <v>390</v>
      </c>
      <c r="D182" s="17" t="s">
        <v>100</v>
      </c>
      <c r="E182" s="46" t="s">
        <v>45</v>
      </c>
      <c r="F182" s="46" t="s">
        <v>45</v>
      </c>
      <c r="G182" s="20">
        <v>0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s="21" customFormat="1" ht="42" customHeight="1">
      <c r="A183" s="15" t="s">
        <v>391</v>
      </c>
      <c r="B183" s="16" t="s">
        <v>392</v>
      </c>
      <c r="C183" s="17" t="s">
        <v>393</v>
      </c>
      <c r="D183" s="17" t="s">
        <v>24</v>
      </c>
      <c r="E183" s="46" t="s">
        <v>45</v>
      </c>
      <c r="F183" s="46" t="s">
        <v>45</v>
      </c>
      <c r="G183" s="19">
        <v>0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1:59" s="21" customFormat="1" ht="42" customHeight="1">
      <c r="A184" s="15" t="s">
        <v>394</v>
      </c>
      <c r="B184" s="16" t="s">
        <v>395</v>
      </c>
      <c r="C184" s="17" t="s">
        <v>14</v>
      </c>
      <c r="D184" s="17" t="s">
        <v>15</v>
      </c>
      <c r="E184" s="46" t="s">
        <v>45</v>
      </c>
      <c r="F184" s="46" t="s">
        <v>45</v>
      </c>
      <c r="G184" s="19">
        <v>0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1:59" s="21" customFormat="1" ht="47.25">
      <c r="A185" s="15" t="s">
        <v>396</v>
      </c>
      <c r="B185" s="16" t="s">
        <v>397</v>
      </c>
      <c r="C185" s="17" t="s">
        <v>44</v>
      </c>
      <c r="D185" s="17" t="s">
        <v>15</v>
      </c>
      <c r="E185" s="46" t="s">
        <v>45</v>
      </c>
      <c r="F185" s="46" t="s">
        <v>45</v>
      </c>
      <c r="G185" s="19" t="s">
        <v>46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1:59" s="21" customFormat="1" ht="63">
      <c r="A186" s="15" t="s">
        <v>398</v>
      </c>
      <c r="B186" s="16" t="s">
        <v>399</v>
      </c>
      <c r="C186" s="17" t="s">
        <v>44</v>
      </c>
      <c r="D186" s="17" t="s">
        <v>15</v>
      </c>
      <c r="E186" s="46" t="s">
        <v>45</v>
      </c>
      <c r="F186" s="46" t="s">
        <v>45</v>
      </c>
      <c r="G186" s="19" t="s">
        <v>46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1:59" s="47" customFormat="1" ht="72.75" customHeight="1">
      <c r="A187" s="24" t="s">
        <v>400</v>
      </c>
      <c r="B187" s="25" t="s">
        <v>401</v>
      </c>
      <c r="C187" s="17"/>
      <c r="D187" s="17"/>
      <c r="E187" s="46"/>
      <c r="F187" s="46"/>
      <c r="G187" s="19" t="s">
        <v>46</v>
      </c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</row>
    <row r="188" spans="1:59" ht="31.5">
      <c r="A188" s="32" t="s">
        <v>402</v>
      </c>
      <c r="B188" s="28" t="s">
        <v>403</v>
      </c>
      <c r="C188" s="10" t="s">
        <v>44</v>
      </c>
      <c r="D188" s="10" t="s">
        <v>15</v>
      </c>
      <c r="E188" s="10" t="s">
        <v>45</v>
      </c>
      <c r="F188" s="10" t="s">
        <v>45</v>
      </c>
      <c r="G188" s="19" t="s">
        <v>46</v>
      </c>
    </row>
    <row r="189" spans="1:59" ht="45.75" customHeight="1">
      <c r="A189" s="32" t="s">
        <v>404</v>
      </c>
      <c r="B189" s="28" t="s">
        <v>405</v>
      </c>
      <c r="C189" s="10" t="s">
        <v>44</v>
      </c>
      <c r="D189" s="10" t="s">
        <v>15</v>
      </c>
      <c r="E189" s="10" t="s">
        <v>45</v>
      </c>
      <c r="F189" s="10" t="s">
        <v>45</v>
      </c>
      <c r="G189" s="19" t="s">
        <v>46</v>
      </c>
    </row>
    <row r="190" spans="1:59" ht="63" customHeight="1">
      <c r="A190" s="32" t="s">
        <v>406</v>
      </c>
      <c r="B190" s="28" t="s">
        <v>407</v>
      </c>
      <c r="C190" s="10" t="s">
        <v>44</v>
      </c>
      <c r="D190" s="10" t="s">
        <v>15</v>
      </c>
      <c r="E190" s="10" t="s">
        <v>45</v>
      </c>
      <c r="F190" s="10" t="s">
        <v>45</v>
      </c>
      <c r="G190" s="19" t="s">
        <v>46</v>
      </c>
    </row>
    <row r="191" spans="1:59" ht="39.75" customHeight="1">
      <c r="A191" s="32" t="s">
        <v>408</v>
      </c>
      <c r="B191" s="28" t="s">
        <v>409</v>
      </c>
      <c r="C191" s="10" t="s">
        <v>44</v>
      </c>
      <c r="D191" s="10" t="s">
        <v>100</v>
      </c>
      <c r="E191" s="10" t="s">
        <v>45</v>
      </c>
      <c r="F191" s="10" t="s">
        <v>45</v>
      </c>
      <c r="G191" s="19" t="s">
        <v>46</v>
      </c>
    </row>
    <row r="192" spans="1:59" ht="36.75" customHeight="1">
      <c r="A192" s="32" t="s">
        <v>410</v>
      </c>
      <c r="B192" s="28" t="s">
        <v>411</v>
      </c>
      <c r="C192" s="10" t="s">
        <v>44</v>
      </c>
      <c r="D192" s="10" t="s">
        <v>15</v>
      </c>
      <c r="E192" s="10" t="s">
        <v>45</v>
      </c>
      <c r="F192" s="10" t="s">
        <v>45</v>
      </c>
      <c r="G192" s="19" t="s">
        <v>46</v>
      </c>
    </row>
    <row r="193" spans="1:59" ht="53.25" customHeight="1">
      <c r="A193" s="32" t="s">
        <v>412</v>
      </c>
      <c r="B193" s="28" t="s">
        <v>413</v>
      </c>
      <c r="C193" s="10" t="s">
        <v>44</v>
      </c>
      <c r="D193" s="10" t="s">
        <v>15</v>
      </c>
      <c r="E193" s="10" t="s">
        <v>45</v>
      </c>
      <c r="F193" s="10" t="s">
        <v>45</v>
      </c>
      <c r="G193" s="19" t="s">
        <v>46</v>
      </c>
    </row>
    <row r="194" spans="1:59" ht="66.75" customHeight="1">
      <c r="A194" s="32" t="s">
        <v>414</v>
      </c>
      <c r="B194" s="28" t="s">
        <v>415</v>
      </c>
      <c r="C194" s="10" t="s">
        <v>44</v>
      </c>
      <c r="D194" s="10" t="s">
        <v>24</v>
      </c>
      <c r="E194" s="10" t="s">
        <v>45</v>
      </c>
      <c r="F194" s="10" t="s">
        <v>45</v>
      </c>
      <c r="G194" s="19" t="s">
        <v>46</v>
      </c>
    </row>
    <row r="195" spans="1:59" ht="110.25" customHeight="1">
      <c r="A195" s="32" t="s">
        <v>416</v>
      </c>
      <c r="B195" s="28" t="s">
        <v>417</v>
      </c>
      <c r="C195" s="10" t="s">
        <v>44</v>
      </c>
      <c r="D195" s="10" t="s">
        <v>100</v>
      </c>
      <c r="E195" s="10" t="s">
        <v>45</v>
      </c>
      <c r="F195" s="10" t="s">
        <v>45</v>
      </c>
      <c r="G195" s="19" t="s">
        <v>46</v>
      </c>
    </row>
    <row r="196" spans="1:59" ht="85.5" customHeight="1">
      <c r="A196" s="32" t="s">
        <v>418</v>
      </c>
      <c r="B196" s="28" t="s">
        <v>419</v>
      </c>
      <c r="C196" s="10" t="s">
        <v>44</v>
      </c>
      <c r="D196" s="10" t="s">
        <v>15</v>
      </c>
      <c r="E196" s="10" t="s">
        <v>45</v>
      </c>
      <c r="F196" s="10" t="s">
        <v>45</v>
      </c>
      <c r="G196" s="19" t="s">
        <v>46</v>
      </c>
    </row>
    <row r="197" spans="1:59" ht="51" customHeight="1">
      <c r="A197" s="32" t="s">
        <v>420</v>
      </c>
      <c r="B197" s="28" t="s">
        <v>421</v>
      </c>
      <c r="C197" s="10" t="s">
        <v>44</v>
      </c>
      <c r="D197" s="10" t="s">
        <v>15</v>
      </c>
      <c r="E197" s="10" t="s">
        <v>45</v>
      </c>
      <c r="F197" s="10" t="s">
        <v>45</v>
      </c>
      <c r="G197" s="19" t="s">
        <v>46</v>
      </c>
      <c r="K197" s="3">
        <v>6924.2839999999997</v>
      </c>
    </row>
    <row r="198" spans="1:59" s="49" customFormat="1" ht="19.5" customHeight="1">
      <c r="A198" s="55"/>
      <c r="B198" s="25" t="s">
        <v>422</v>
      </c>
      <c r="C198" s="48"/>
      <c r="D198" s="48"/>
      <c r="E198" s="56"/>
      <c r="F198" s="56"/>
      <c r="G198" s="57">
        <f>G7+G36+G39+G41+G111+G158+G160++G164+G171+G180+G176+G174+G187</f>
        <v>6924.2836715000003</v>
      </c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3611111111111099" top="0.2" bottom="0.32013888888888897" header="0.51180555555555496" footer="0.51180555555555496"/>
  <pageSetup paperSize="1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2013-08-13T16:25:05Z</cp:lastPrinted>
  <dcterms:created xsi:type="dcterms:W3CDTF">2013-08-06T06:23:21Z</dcterms:created>
  <dcterms:modified xsi:type="dcterms:W3CDTF">2013-08-13T16:25:20Z</dcterms:modified>
</cp:coreProperties>
</file>