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37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G105" i="1"/>
  <c r="G41"/>
  <c r="G107"/>
  <c r="G95"/>
  <c r="G49"/>
  <c r="G44"/>
  <c r="G43"/>
  <c r="G160"/>
  <c r="G156"/>
  <c r="G154"/>
  <c r="G151"/>
  <c r="G144"/>
  <c r="G140"/>
  <c r="G138"/>
  <c r="G40"/>
  <c r="G39"/>
  <c r="G37"/>
  <c r="G36"/>
  <c r="G35"/>
  <c r="G34"/>
  <c r="G33"/>
  <c r="G31"/>
  <c r="G30"/>
  <c r="G28"/>
  <c r="G27"/>
  <c r="G25"/>
  <c r="G24"/>
  <c r="G23"/>
  <c r="G22"/>
  <c r="G21"/>
  <c r="G20"/>
  <c r="G18"/>
  <c r="G17"/>
  <c r="G16"/>
  <c r="G15"/>
  <c r="G14"/>
  <c r="G13"/>
  <c r="G12"/>
  <c r="G9"/>
  <c r="G8"/>
  <c r="G7"/>
  <c r="G178"/>
</calcChain>
</file>

<file path=xl/comments1.xml><?xml version="1.0" encoding="utf-8"?>
<comments xmlns="http://schemas.openxmlformats.org/spreadsheetml/2006/main">
  <authors>
    <author/>
  </authors>
  <commentList>
    <comment ref="C30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Автор:
</t>
        </r>
        <r>
          <rPr>
            <sz val="9"/>
            <color indexed="8"/>
            <rFont val="Tahoma"/>
            <family val="2"/>
            <charset val="204"/>
          </rPr>
          <t>было 2 раза в год</t>
        </r>
      </text>
    </comment>
    <comment ref="C31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Автор:
</t>
        </r>
        <r>
          <rPr>
            <sz val="9"/>
            <color indexed="8"/>
            <rFont val="Tahoma"/>
            <family val="2"/>
            <charset val="204"/>
          </rPr>
          <t>было 2 раза в год</t>
        </r>
      </text>
    </comment>
  </commentList>
</comments>
</file>

<file path=xl/sharedStrings.xml><?xml version="1.0" encoding="utf-8"?>
<sst xmlns="http://schemas.openxmlformats.org/spreadsheetml/2006/main" count="969" uniqueCount="387">
  <si>
    <t>Куркинское шоссе, д.17, к.9</t>
  </si>
  <si>
    <t>№ п/п</t>
  </si>
  <si>
    <t>Наименование работ (услуг)*</t>
  </si>
  <si>
    <t>Планируемая периодичность работ (услуг)</t>
  </si>
  <si>
    <t>Ед.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</si>
  <si>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</si>
  <si>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</si>
  <si>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</si>
  <si>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измер.</t>
  </si>
  <si>
    <t>работ</t>
  </si>
  <si>
    <t>(услуг)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</si>
  <si>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</si>
  <si>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</si>
  <si>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</si>
  <si>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1 раз в день</t>
  </si>
  <si>
    <t>М2</t>
  </si>
  <si>
    <t>1.2</t>
  </si>
  <si>
    <t>Влажное подметание лестничных площадок и маршей выше 2-го этажа</t>
  </si>
  <si>
    <t>1 раз в неделю</t>
  </si>
  <si>
    <t>1.3</t>
  </si>
  <si>
    <t>Влажное подметание перед загрузочными клапанами мусоропроводов</t>
  </si>
  <si>
    <t>Работа не выполняется</t>
  </si>
  <si>
    <t>1.4</t>
  </si>
  <si>
    <t>Мытье  закрывающих устройств мусоропровода</t>
  </si>
  <si>
    <t>ШТ</t>
  </si>
  <si>
    <t>1.5</t>
  </si>
  <si>
    <t>Мытье пола кабины лифта</t>
  </si>
  <si>
    <t>1.6</t>
  </si>
  <si>
    <t>Мытье лестничных площадок</t>
  </si>
  <si>
    <t>1 раз в месяц</t>
  </si>
  <si>
    <t>1.7</t>
  </si>
  <si>
    <t>Мытье окон</t>
  </si>
  <si>
    <t>1 раз в год</t>
  </si>
  <si>
    <t>1.8</t>
  </si>
  <si>
    <t>Влажная протирка стен</t>
  </si>
  <si>
    <t>1.9</t>
  </si>
  <si>
    <t>Мытье плафонов на лестничных клетках</t>
  </si>
  <si>
    <t>1.10</t>
  </si>
  <si>
    <t>Мытье дверей</t>
  </si>
  <si>
    <t>1.11</t>
  </si>
  <si>
    <t>Мытье подоконников</t>
  </si>
  <si>
    <t>2 раз в год</t>
  </si>
  <si>
    <t>1.12</t>
  </si>
  <si>
    <t>Мытье оконных решеток</t>
  </si>
  <si>
    <t>0 Работа не выполняется</t>
  </si>
  <si>
    <t>0,00</t>
  </si>
  <si>
    <t>0,000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</si>
  <si>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</si>
  <si>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</si>
  <si>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</si>
  <si>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</si>
  <si>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</si>
  <si>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</si>
  <si>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2 раза в год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</si>
  <si>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</si>
  <si>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</si>
  <si>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</si>
  <si>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</si>
  <si>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</si>
  <si>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</si>
  <si>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1.19.1</t>
  </si>
  <si>
    <t>Прочистка внутреннего металлического водостока от засорения</t>
  </si>
  <si>
    <t>5 В течение суток после обнаружения</t>
  </si>
  <si>
    <t>М</t>
  </si>
  <si>
    <t>1.19.2</t>
  </si>
  <si>
    <t>Прочистка водоприемной воронки внутреннего металлического водостока от засорения</t>
  </si>
  <si>
    <t>1.20.1</t>
  </si>
  <si>
    <t>Сбрасывание снега с крыш</t>
  </si>
  <si>
    <t>3 В течение часов после снегопада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</si>
  <si>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</si>
  <si>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</si>
  <si>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</si>
  <si>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</si>
  <si>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</si>
  <si>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</si>
  <si>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1.23.1</t>
  </si>
  <si>
    <t>Уборка мусороприемных камер</t>
  </si>
  <si>
    <t>1.23.2</t>
  </si>
  <si>
    <t>Влажная протирка стен, дверей, плафонов и потолка кабины лифта</t>
  </si>
  <si>
    <t>2 раза в месяц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</si>
  <si>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</si>
  <si>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</si>
  <si>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</si>
  <si>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</si>
  <si>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2</t>
  </si>
  <si>
    <t>Работы по сбору и вывозу ТБО</t>
  </si>
  <si>
    <t>2.1</t>
  </si>
  <si>
    <t>Вывоз и обезвреживание твердых бытовых отходов</t>
  </si>
  <si>
    <t>М3</t>
  </si>
  <si>
    <t>2.2.1</t>
  </si>
  <si>
    <t>Удаление мусора из мусороприемных камер</t>
  </si>
  <si>
    <t>3</t>
  </si>
  <si>
    <t>Работы по сбору и вывозу КГМ</t>
  </si>
  <si>
    <t>3.1</t>
  </si>
  <si>
    <t>Вывоз и обезвреживание крупногабаритного мусора</t>
  </si>
  <si>
    <t>4</t>
  </si>
  <si>
    <t>Работы по содержанию и ППР помещений общего пользования, входящих в состав общего имущества МКД</t>
  </si>
  <si>
    <t>4.1.1.1</t>
  </si>
  <si>
    <t>Фундаментов</t>
  </si>
  <si>
    <t>1 Осмотр раз в год, По итогам осмотра работы включаются в план текущего ремонта</t>
  </si>
  <si>
    <t>КХ</t>
  </si>
  <si>
    <t>4.1.1.2</t>
  </si>
  <si>
    <t>Вентиляционных продухов</t>
  </si>
  <si>
    <t>0 Осмотр раз в год, По итогам осмотра работы включаются в план текущего ремонта</t>
  </si>
  <si>
    <t>4.1.1.3</t>
  </si>
  <si>
    <t>Отмосток</t>
  </si>
  <si>
    <t>4.1.1.4</t>
  </si>
  <si>
    <t>Входов в подвалы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</si>
  <si>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</si>
  <si>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</si>
  <si>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</si>
  <si>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</si>
  <si>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</si>
  <si>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</si>
  <si>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</si>
  <si>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</si>
  <si>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0 Устранение по мере обнаружения дефектов</t>
  </si>
  <si>
    <t>м2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</si>
  <si>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</si>
  <si>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</si>
  <si>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</si>
  <si>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</si>
  <si>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</si>
  <si>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</si>
  <si>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</si>
  <si>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</si>
  <si>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</si>
  <si>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</si>
  <si>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</si>
  <si>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</si>
  <si>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</si>
  <si>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</si>
  <si>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</si>
  <si>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</si>
  <si>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</si>
  <si>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</si>
  <si>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</si>
  <si>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</si>
  <si>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</si>
  <si>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</si>
  <si>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</si>
  <si>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</si>
  <si>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</si>
  <si>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</si>
  <si>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</si>
  <si>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</si>
  <si>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</si>
  <si>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</si>
  <si>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</si>
  <si>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</si>
  <si>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</si>
  <si>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</si>
  <si>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</si>
  <si>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</si>
  <si>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4.5.1</t>
  </si>
  <si>
    <t>Ремонт дверей в помещениях общего пользования</t>
  </si>
  <si>
    <t>1 Устранение по мере обнаружения дефектов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</si>
  <si>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</si>
  <si>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</si>
  <si>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</si>
  <si>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</si>
  <si>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</si>
  <si>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</si>
  <si>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</si>
  <si>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</si>
  <si>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</si>
  <si>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</si>
  <si>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</si>
  <si>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</si>
  <si>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</si>
  <si>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</si>
  <si>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</si>
  <si>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</si>
  <si>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</si>
  <si>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</si>
  <si>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</si>
  <si>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</si>
  <si>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</si>
  <si>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</si>
  <si>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</si>
  <si>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</si>
  <si>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</si>
  <si>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</si>
  <si>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</si>
  <si>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</si>
  <si>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</si>
  <si>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</si>
  <si>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</si>
  <si>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</si>
  <si>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</si>
  <si>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</si>
  <si>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</si>
  <si>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</si>
  <si>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4.7.1</t>
  </si>
  <si>
    <t>Утепление чердачных перекрытий</t>
  </si>
  <si>
    <t>0 В ходе подготовки к эксплуатации дома в осенне-зимний период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</si>
  <si>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</si>
  <si>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</si>
  <si>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</si>
  <si>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</si>
  <si>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</si>
  <si>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</si>
  <si>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4.8.1</t>
  </si>
  <si>
    <t>Ремонт внутренних стен подъездов</t>
  </si>
  <si>
    <t>0 раз в день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</si>
  <si>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</si>
  <si>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</si>
  <si>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</si>
  <si>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</si>
  <si>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</si>
  <si>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подъездн. козырьков, ложных балконов</t>
  </si>
  <si>
    <t>5</t>
  </si>
  <si>
    <t>Работы по содержанию и ППР внутридомовых инженерных коммуникаций и оборудования, входящих в состав общего имущества МКД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</si>
  <si>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</si>
  <si>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</si>
  <si>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</si>
  <si>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</si>
  <si>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</si>
  <si>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</si>
  <si>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</si>
  <si>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</si>
  <si>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</si>
  <si>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</si>
  <si>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1 В ходе подготовки к эксплуатации дома в осенне-зимний период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</si>
  <si>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</si>
  <si>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</si>
  <si>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</si>
  <si>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</si>
  <si>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</si>
  <si>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</si>
  <si>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</si>
  <si>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</si>
  <si>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</si>
  <si>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</si>
  <si>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</si>
  <si>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</si>
  <si>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</si>
  <si>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</si>
  <si>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</si>
  <si>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</si>
  <si>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</si>
  <si>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</si>
  <si>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</si>
  <si>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</si>
  <si>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</si>
  <si>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</si>
  <si>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</si>
  <si>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</si>
  <si>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</si>
  <si>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</si>
  <si>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</si>
  <si>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</si>
  <si>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0 Круглосуточно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</si>
  <si>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</si>
  <si>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</si>
  <si>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</si>
  <si>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</si>
  <si>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</si>
  <si>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</si>
  <si>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</si>
  <si>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</si>
  <si>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</si>
  <si>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</si>
  <si>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</si>
  <si>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</si>
  <si>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5.24.1</t>
  </si>
  <si>
    <t>Профилактический осмотр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</si>
  <si>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</si>
  <si>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</si>
  <si>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</si>
  <si>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мусоропроводов</t>
  </si>
  <si>
    <t>5.24.4</t>
  </si>
  <si>
    <t>Мойка сменных мусоросборников</t>
  </si>
  <si>
    <t>5.24.5</t>
  </si>
  <si>
    <t>Мойка нижней части ствола и шибера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</si>
  <si>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</si>
  <si>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</si>
  <si>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</si>
  <si>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</si>
  <si>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</si>
  <si>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</si>
  <si>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</si>
  <si>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</si>
  <si>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</si>
  <si>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</si>
  <si>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</si>
  <si>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</si>
  <si>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</si>
  <si>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</si>
  <si>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</si>
  <si>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</si>
  <si>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</si>
  <si>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</si>
  <si>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</si>
  <si>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</si>
  <si>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</si>
  <si>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</si>
  <si>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</si>
  <si>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</si>
  <si>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6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</si>
  <si>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</si>
  <si>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</si>
  <si>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</si>
  <si>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1 Круглосуточно</t>
  </si>
  <si>
    <t>7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</si>
  <si>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</si>
  <si>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</si>
  <si>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</si>
  <si>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</si>
  <si>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</si>
  <si>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</si>
  <si>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</si>
  <si>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</si>
  <si>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</si>
  <si>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</si>
  <si>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</si>
  <si>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</si>
  <si>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</si>
  <si>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</si>
  <si>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</si>
  <si>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</si>
  <si>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</si>
  <si>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</si>
  <si>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</si>
  <si>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</si>
  <si>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</si>
  <si>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</si>
  <si>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</si>
  <si>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</si>
  <si>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</si>
  <si>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 Незамедлительное реагирование с момента получения заявки</t>
  </si>
  <si>
    <t>10.2</t>
  </si>
  <si>
    <t>Выполнение заявок населения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</si>
  <si>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</si>
  <si>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</si>
  <si>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</si>
  <si>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 (общедомовые нужды)</t>
  </si>
  <si>
    <t>КВТЧ</t>
  </si>
  <si>
    <t>12</t>
  </si>
  <si>
    <t>Расход воды, потребленной на общедомовые нужды</t>
  </si>
  <si>
    <t>12.1.1</t>
  </si>
  <si>
    <t>Расход холодной воды потребленной на общедомовые нужды</t>
  </si>
  <si>
    <t>по мере необходимости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</si>
  <si>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</si>
  <si>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</si>
  <si>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</si>
  <si>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</si>
  <si>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</si>
  <si>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</si>
  <si>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</si>
  <si>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</si>
  <si>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</si>
  <si>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</si>
  <si>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 по мере необходимости</t>
  </si>
  <si>
    <t>13.3</t>
  </si>
  <si>
    <t>Ремонт почтовых ящиков, крепления</t>
  </si>
  <si>
    <t>1 В течении суток с момента получения заявки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</si>
  <si>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</si>
  <si>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</si>
  <si>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</si>
  <si>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</si>
  <si>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</si>
  <si>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</si>
  <si>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</si>
  <si>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</si>
  <si>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</si>
  <si>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</si>
  <si>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</si>
  <si>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</si>
  <si>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</si>
  <si>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</si>
  <si>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</si>
  <si>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</si>
  <si>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</si>
  <si>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</si>
  <si>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</si>
  <si>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</si>
  <si>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</si>
  <si>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</si>
  <si>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</si>
  <si>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</si>
  <si>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</si>
  <si>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</si>
  <si>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</si>
  <si>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</si>
  <si>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ИТОГО</t>
  </si>
  <si>
    <t>м3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</si>
</sst>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_-* #,##0.00_р_._-;\-* #,##0.00_р_._-;_-* \-??_р_._-;_-@_-"/>
    <numFmt numFmtId="167" formatCode="_-* #,##0.000_р_._-;\-* #,##0.000_р_._-;_-* \-??_р_._-;_-@_-"/>
  </numFmts>
  <fonts count="19"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10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10"/>
      <name val="Arial"/>
      <family val="2"/>
      <charset val="1"/>
    </font>
    <font>
      <sz val="10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166" fontId="17" fillId="0" borderId="0"/>
  </cellStyleXfs>
  <cellXfs count="57">
    <xf numFmtId="0" fontId="0" fillId="0" borderId="0" xfId="0"/>
    <xf numFmtId="49" fontId="0" fillId="0" borderId="0" xfId="0" applyNumberFormat="1"/>
    <xf numFmtId="0" fontId="2" fillId="0" borderId="0" xfId="0" applyFont="1" applyBorder="1" applyAlignment="1">
      <alignment vertical="center" wrapText="1"/>
    </xf>
    <xf numFmtId="0" fontId="0" fillId="2" borderId="0" xfId="0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2" borderId="0" xfId="0" applyFont="1" applyFill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3" borderId="0" xfId="0" applyFill="1"/>
    <xf numFmtId="2" fontId="0" fillId="2" borderId="0" xfId="0" applyNumberFormat="1" applyFill="1"/>
    <xf numFmtId="0" fontId="9" fillId="0" borderId="1" xfId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3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5" fontId="0" fillId="2" borderId="0" xfId="0" applyNumberFormat="1" applyFill="1"/>
    <xf numFmtId="49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/>
    <xf numFmtId="0" fontId="0" fillId="0" borderId="1" xfId="0" applyFont="1" applyBorder="1"/>
    <xf numFmtId="0" fontId="13" fillId="0" borderId="1" xfId="0" applyFont="1" applyBorder="1"/>
    <xf numFmtId="0" fontId="14" fillId="3" borderId="0" xfId="0" applyFont="1" applyFill="1"/>
    <xf numFmtId="0" fontId="14" fillId="2" borderId="0" xfId="0" applyFont="1" applyFill="1"/>
    <xf numFmtId="0" fontId="14" fillId="0" borderId="0" xfId="0" applyFont="1"/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13" fillId="0" borderId="1" xfId="0" applyNumberFormat="1" applyFont="1" applyBorder="1"/>
    <xf numFmtId="167" fontId="9" fillId="0" borderId="1" xfId="2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2" borderId="0" xfId="0" applyFont="1" applyFill="1"/>
    <xf numFmtId="164" fontId="1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TableStyleLight1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178"/>
  <sheetViews>
    <sheetView tabSelected="1" view="pageBreakPreview" topLeftCell="A176" zoomScale="60" zoomScaleNormal="113" workbookViewId="0">
      <selection sqref="A1:G178"/>
    </sheetView>
  </sheetViews>
  <sheetFormatPr defaultColWidth="8.85546875" defaultRowHeight="15.75"/>
  <cols>
    <col min="1" max="1" width="8.42578125" style="1" customWidth="1"/>
    <col min="2" max="2" width="39.28515625" style="2" customWidth="1"/>
    <col min="3" max="3" width="18.5703125" style="3" customWidth="1"/>
    <col min="4" max="4" width="12.28515625" style="3" customWidth="1"/>
    <col min="5" max="5" width="12.7109375" style="3" customWidth="1"/>
    <col min="6" max="6" width="16" style="3" customWidth="1"/>
    <col min="7" max="7" width="20.140625" style="3" customWidth="1"/>
    <col min="8" max="8" width="0" hidden="1" customWidth="1"/>
    <col min="9" max="10" width="8.85546875" style="3" customWidth="1"/>
    <col min="11" max="11" width="10.7109375" style="3" customWidth="1"/>
    <col min="12" max="59" width="8.85546875" style="3" customWidth="1"/>
  </cols>
  <sheetData>
    <row r="1" spans="1:59" ht="25.5" customHeight="1">
      <c r="A1" s="53" t="s">
        <v>0</v>
      </c>
      <c r="B1" s="53"/>
      <c r="C1" s="53"/>
      <c r="D1" s="53"/>
      <c r="E1" s="53"/>
      <c r="F1" s="53"/>
      <c r="G1" s="53"/>
    </row>
    <row r="2" spans="1:59" s="3" customFormat="1" ht="33.75" customHeight="1">
      <c r="A2" s="54" t="s">
        <v>1</v>
      </c>
      <c r="B2" s="55" t="s">
        <v>2</v>
      </c>
      <c r="C2" s="56" t="s">
        <v>3</v>
      </c>
      <c r="D2" s="6" t="s">
        <v>4</v>
      </c>
      <c r="E2" s="56" t="s">
        <v>5</v>
      </c>
      <c r="F2" s="56" t="s">
        <v>6</v>
      </c>
      <c r="G2" s="56" t="s">
        <v>7</v>
      </c>
    </row>
    <row r="3" spans="1:59" s="3" customFormat="1">
      <c r="A3" s="54"/>
      <c r="B3" s="55"/>
      <c r="C3" s="56"/>
      <c r="D3" s="6" t="s">
        <v>8</v>
      </c>
      <c r="E3" s="56"/>
      <c r="F3" s="56"/>
      <c r="G3" s="56"/>
    </row>
    <row r="4" spans="1:59" s="3" customFormat="1">
      <c r="A4" s="54"/>
      <c r="B4" s="55"/>
      <c r="C4" s="56"/>
      <c r="D4" s="6" t="s">
        <v>9</v>
      </c>
      <c r="E4" s="56"/>
      <c r="F4" s="56"/>
      <c r="G4" s="56"/>
    </row>
    <row r="5" spans="1:59" s="3" customFormat="1">
      <c r="A5" s="54"/>
      <c r="B5" s="55"/>
      <c r="C5" s="56"/>
      <c r="D5" s="6" t="s">
        <v>10</v>
      </c>
      <c r="E5" s="56"/>
      <c r="F5" s="56"/>
      <c r="G5" s="56"/>
    </row>
    <row r="6" spans="1:59" s="3" customFormat="1">
      <c r="A6" s="4">
        <v>1</v>
      </c>
      <c r="B6" s="5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59" s="13" customFormat="1" ht="96.75" customHeight="1">
      <c r="A7" s="7">
        <v>1</v>
      </c>
      <c r="B7" s="8" t="s">
        <v>11</v>
      </c>
      <c r="C7" s="9"/>
      <c r="D7" s="9"/>
      <c r="E7" s="10"/>
      <c r="F7" s="11"/>
      <c r="G7" s="12">
        <f>G8+G9+G10+G11+G12+G13+G14+G15+G16+G17+G18+G19+G20+G21+G22+G23+G24+G25+G26+G27+G28+G29+G30+G31+G32+G33+G34+G35</f>
        <v>60.364799099999999</v>
      </c>
    </row>
    <row r="8" spans="1:59" s="20" customFormat="1" ht="60.75" customHeight="1">
      <c r="A8" s="14" t="s">
        <v>12</v>
      </c>
      <c r="B8" s="15" t="s">
        <v>13</v>
      </c>
      <c r="C8" s="16" t="s">
        <v>14</v>
      </c>
      <c r="D8" s="16" t="s">
        <v>15</v>
      </c>
      <c r="E8" s="17">
        <v>54.1</v>
      </c>
      <c r="F8" s="18">
        <v>1.85</v>
      </c>
      <c r="G8" s="19">
        <f>(E8*F8*365)/1000</f>
        <v>36.531025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20" customFormat="1" ht="47.25" customHeight="1">
      <c r="A9" s="14" t="s">
        <v>16</v>
      </c>
      <c r="B9" s="15" t="s">
        <v>17</v>
      </c>
      <c r="C9" s="16" t="s">
        <v>18</v>
      </c>
      <c r="D9" s="16" t="s">
        <v>15</v>
      </c>
      <c r="E9" s="17">
        <v>81.3</v>
      </c>
      <c r="F9" s="18">
        <v>1.61</v>
      </c>
      <c r="G9" s="19">
        <f>(E9*F9*52)/1000</f>
        <v>6.8064359999999997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20" customFormat="1" ht="59.25" customHeight="1">
      <c r="A10" s="14" t="s">
        <v>19</v>
      </c>
      <c r="B10" s="15" t="s">
        <v>20</v>
      </c>
      <c r="C10" s="16" t="s">
        <v>21</v>
      </c>
      <c r="D10" s="16" t="s">
        <v>15</v>
      </c>
      <c r="E10" s="17">
        <v>0</v>
      </c>
      <c r="F10" s="18">
        <v>0</v>
      </c>
      <c r="G10" s="1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0" customFormat="1" ht="42.75" customHeight="1">
      <c r="A11" s="14" t="s">
        <v>22</v>
      </c>
      <c r="B11" s="15" t="s">
        <v>23</v>
      </c>
      <c r="C11" s="16" t="s">
        <v>21</v>
      </c>
      <c r="D11" s="16" t="s">
        <v>24</v>
      </c>
      <c r="E11" s="17">
        <v>0</v>
      </c>
      <c r="F11" s="18">
        <v>0</v>
      </c>
      <c r="G11" s="19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0" customFormat="1" ht="34.5" customHeight="1">
      <c r="A12" s="14" t="s">
        <v>25</v>
      </c>
      <c r="B12" s="15" t="s">
        <v>26</v>
      </c>
      <c r="C12" s="16" t="s">
        <v>14</v>
      </c>
      <c r="D12" s="16" t="s">
        <v>15</v>
      </c>
      <c r="E12" s="17">
        <v>2.21</v>
      </c>
      <c r="F12" s="18">
        <v>3.01</v>
      </c>
      <c r="G12" s="19">
        <f>(E12*F12*365)/1000</f>
        <v>2.4280164999999996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0" customFormat="1" ht="34.5" customHeight="1">
      <c r="A13" s="14" t="s">
        <v>27</v>
      </c>
      <c r="B13" s="15" t="s">
        <v>28</v>
      </c>
      <c r="C13" s="16" t="s">
        <v>29</v>
      </c>
      <c r="D13" s="16" t="s">
        <v>15</v>
      </c>
      <c r="E13" s="17">
        <v>135.4</v>
      </c>
      <c r="F13" s="18">
        <v>2.59</v>
      </c>
      <c r="G13" s="19">
        <f>(F13*E13*12)/1000</f>
        <v>4.2082319999999998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20" customFormat="1">
      <c r="A14" s="14" t="s">
        <v>30</v>
      </c>
      <c r="B14" s="15" t="s">
        <v>31</v>
      </c>
      <c r="C14" s="16" t="s">
        <v>32</v>
      </c>
      <c r="D14" s="16" t="s">
        <v>24</v>
      </c>
      <c r="E14" s="17">
        <v>5</v>
      </c>
      <c r="F14" s="18">
        <v>24.8</v>
      </c>
      <c r="G14" s="19">
        <f>(E14*F14)/1000</f>
        <v>0.124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20" customFormat="1" ht="40.5" customHeight="1">
      <c r="A15" s="14" t="s">
        <v>33</v>
      </c>
      <c r="B15" s="15" t="s">
        <v>34</v>
      </c>
      <c r="C15" s="16" t="s">
        <v>32</v>
      </c>
      <c r="D15" s="16" t="s">
        <v>15</v>
      </c>
      <c r="E15" s="17">
        <v>237.6</v>
      </c>
      <c r="F15" s="18">
        <v>2.57</v>
      </c>
      <c r="G15" s="19">
        <f>(E15*F15)/1000</f>
        <v>0.61063199999999995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20" customFormat="1" ht="39.75" customHeight="1">
      <c r="A16" s="14" t="s">
        <v>35</v>
      </c>
      <c r="B16" s="15" t="s">
        <v>36</v>
      </c>
      <c r="C16" s="16" t="s">
        <v>32</v>
      </c>
      <c r="D16" s="16" t="s">
        <v>24</v>
      </c>
      <c r="E16" s="17">
        <v>23</v>
      </c>
      <c r="F16" s="18">
        <v>1.6</v>
      </c>
      <c r="G16" s="19">
        <f>(E16*F16)/1000</f>
        <v>3.6800000000000006E-2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20" customFormat="1" ht="26.25" customHeight="1">
      <c r="A17" s="14" t="s">
        <v>37</v>
      </c>
      <c r="B17" s="15" t="s">
        <v>38</v>
      </c>
      <c r="C17" s="16" t="s">
        <v>32</v>
      </c>
      <c r="D17" s="16" t="s">
        <v>24</v>
      </c>
      <c r="E17" s="17">
        <v>13</v>
      </c>
      <c r="F17" s="18">
        <v>6.09</v>
      </c>
      <c r="G17" s="19">
        <f>(E17*F17)/1000</f>
        <v>7.9170000000000004E-2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20" customFormat="1" ht="31.5" customHeight="1">
      <c r="A18" s="14" t="s">
        <v>39</v>
      </c>
      <c r="B18" s="15" t="s">
        <v>40</v>
      </c>
      <c r="C18" s="16" t="s">
        <v>41</v>
      </c>
      <c r="D18" s="16" t="s">
        <v>24</v>
      </c>
      <c r="E18" s="17">
        <v>5</v>
      </c>
      <c r="F18" s="18">
        <v>0.45</v>
      </c>
      <c r="G18" s="19">
        <f>(E18*F18*2)/1000</f>
        <v>4.4999999999999997E-3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s="20" customFormat="1" ht="30.75" customHeight="1">
      <c r="A19" s="14" t="s">
        <v>42</v>
      </c>
      <c r="B19" s="15" t="s">
        <v>43</v>
      </c>
      <c r="C19" s="18" t="s">
        <v>44</v>
      </c>
      <c r="D19" s="18" t="s">
        <v>24</v>
      </c>
      <c r="E19" s="17" t="s">
        <v>45</v>
      </c>
      <c r="F19" s="18">
        <v>0</v>
      </c>
      <c r="G19" s="19" t="s">
        <v>46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s="20" customFormat="1" ht="28.5" customHeight="1">
      <c r="A20" s="14" t="s">
        <v>47</v>
      </c>
      <c r="B20" s="15" t="s">
        <v>48</v>
      </c>
      <c r="C20" s="16" t="s">
        <v>32</v>
      </c>
      <c r="D20" s="16" t="s">
        <v>15</v>
      </c>
      <c r="E20" s="17">
        <v>6</v>
      </c>
      <c r="F20" s="18">
        <v>2.41</v>
      </c>
      <c r="G20" s="19">
        <f>(E20*F20)/1000</f>
        <v>1.4460000000000001E-2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s="20" customFormat="1" ht="26.25" customHeight="1">
      <c r="A21" s="14" t="s">
        <v>49</v>
      </c>
      <c r="B21" s="15" t="s">
        <v>50</v>
      </c>
      <c r="C21" s="16" t="s">
        <v>32</v>
      </c>
      <c r="D21" s="16" t="s">
        <v>15</v>
      </c>
      <c r="E21" s="17">
        <v>16.8</v>
      </c>
      <c r="F21" s="18">
        <v>2.2999999999999998</v>
      </c>
      <c r="G21" s="19">
        <f>(E21*F21)/1000</f>
        <v>3.8640000000000001E-2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s="20" customFormat="1" ht="21" customHeight="1">
      <c r="A22" s="14" t="s">
        <v>51</v>
      </c>
      <c r="B22" s="15" t="s">
        <v>52</v>
      </c>
      <c r="C22" s="16" t="s">
        <v>53</v>
      </c>
      <c r="D22" s="16" t="s">
        <v>15</v>
      </c>
      <c r="E22" s="17">
        <v>12</v>
      </c>
      <c r="F22" s="18">
        <v>4.6500000000000004</v>
      </c>
      <c r="G22" s="19">
        <f>(E22*F22*2)/1000</f>
        <v>0.1116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s="20" customFormat="1" ht="28.5" customHeight="1">
      <c r="A23" s="14" t="s">
        <v>54</v>
      </c>
      <c r="B23" s="15" t="s">
        <v>55</v>
      </c>
      <c r="C23" s="16" t="s">
        <v>32</v>
      </c>
      <c r="D23" s="16" t="s">
        <v>15</v>
      </c>
      <c r="E23" s="17">
        <v>9.1999999999999993</v>
      </c>
      <c r="F23" s="18">
        <v>2.2999999999999998</v>
      </c>
      <c r="G23" s="19">
        <f>(E23*F23)/1000</f>
        <v>2.1159999999999998E-2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20" customFormat="1" ht="21.75" customHeight="1">
      <c r="A24" s="14" t="s">
        <v>56</v>
      </c>
      <c r="B24" s="15" t="s">
        <v>57</v>
      </c>
      <c r="C24" s="16" t="s">
        <v>32</v>
      </c>
      <c r="D24" s="16" t="s">
        <v>15</v>
      </c>
      <c r="E24" s="17">
        <v>4.2</v>
      </c>
      <c r="F24" s="18">
        <v>1.87</v>
      </c>
      <c r="G24" s="19">
        <f>(E24*F24)/1000</f>
        <v>7.8540000000000016E-3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20" customFormat="1" ht="41.25" customHeight="1">
      <c r="A25" s="14" t="s">
        <v>58</v>
      </c>
      <c r="B25" s="15" t="s">
        <v>59</v>
      </c>
      <c r="C25" s="16" t="s">
        <v>41</v>
      </c>
      <c r="D25" s="16" t="s">
        <v>15</v>
      </c>
      <c r="E25" s="17">
        <v>484</v>
      </c>
      <c r="F25" s="18">
        <v>1.88</v>
      </c>
      <c r="G25" s="19">
        <f>(E25*F25*2)/1000</f>
        <v>1.8198399999999999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s="20" customFormat="1" ht="48" customHeight="1">
      <c r="A26" s="14" t="s">
        <v>60</v>
      </c>
      <c r="B26" s="15" t="s">
        <v>61</v>
      </c>
      <c r="C26" s="16" t="s">
        <v>62</v>
      </c>
      <c r="D26" s="16" t="s">
        <v>63</v>
      </c>
      <c r="E26" s="17">
        <v>0</v>
      </c>
      <c r="F26" s="18">
        <v>0</v>
      </c>
      <c r="G26" s="18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s="20" customFormat="1" ht="51" customHeight="1">
      <c r="A27" s="14" t="s">
        <v>64</v>
      </c>
      <c r="B27" s="15" t="s">
        <v>65</v>
      </c>
      <c r="C27" s="16" t="s">
        <v>62</v>
      </c>
      <c r="D27" s="16" t="s">
        <v>24</v>
      </c>
      <c r="E27" s="17">
        <v>2</v>
      </c>
      <c r="F27" s="18">
        <v>1218.6400000000001</v>
      </c>
      <c r="G27" s="19">
        <f>(E27*F27)/1000</f>
        <v>2.4372800000000003</v>
      </c>
      <c r="I27" s="3"/>
      <c r="J27" s="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s="20" customFormat="1" ht="32.25" customHeight="1">
      <c r="A28" s="14" t="s">
        <v>66</v>
      </c>
      <c r="B28" s="15" t="s">
        <v>67</v>
      </c>
      <c r="C28" s="22" t="s">
        <v>68</v>
      </c>
      <c r="D28" s="16" t="s">
        <v>15</v>
      </c>
      <c r="E28" s="17">
        <v>0</v>
      </c>
      <c r="F28" s="18">
        <v>8.9700000000000006</v>
      </c>
      <c r="G28" s="19">
        <f>(E28*F28*8)/1000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s="20" customFormat="1" ht="33.75" customHeight="1">
      <c r="A29" s="14" t="s">
        <v>69</v>
      </c>
      <c r="B29" s="15" t="s">
        <v>70</v>
      </c>
      <c r="C29" s="22" t="s">
        <v>44</v>
      </c>
      <c r="D29" s="16" t="s">
        <v>15</v>
      </c>
      <c r="E29" s="17" t="s">
        <v>45</v>
      </c>
      <c r="F29" s="18">
        <v>0</v>
      </c>
      <c r="G29" s="18" t="s">
        <v>46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s="20" customFormat="1" ht="39" customHeight="1">
      <c r="A30" s="14" t="s">
        <v>71</v>
      </c>
      <c r="B30" s="15" t="s">
        <v>72</v>
      </c>
      <c r="C30" s="16" t="s">
        <v>32</v>
      </c>
      <c r="D30" s="16" t="s">
        <v>15</v>
      </c>
      <c r="E30" s="17">
        <v>50.5</v>
      </c>
      <c r="F30" s="18">
        <v>1.55</v>
      </c>
      <c r="G30" s="19">
        <f>(E30*F30)/1000</f>
        <v>7.8275000000000011E-2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s="20" customFormat="1" ht="23.25" customHeight="1">
      <c r="A31" s="14" t="s">
        <v>73</v>
      </c>
      <c r="B31" s="15" t="s">
        <v>74</v>
      </c>
      <c r="C31" s="16" t="s">
        <v>32</v>
      </c>
      <c r="D31" s="16" t="s">
        <v>15</v>
      </c>
      <c r="E31" s="17">
        <v>459.5</v>
      </c>
      <c r="F31" s="18">
        <v>1.55</v>
      </c>
      <c r="G31" s="19">
        <f>(E31*F31)/1000</f>
        <v>0.712225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s="20" customFormat="1" ht="29.25" customHeight="1">
      <c r="A32" s="14" t="s">
        <v>75</v>
      </c>
      <c r="B32" s="15" t="s">
        <v>76</v>
      </c>
      <c r="C32" s="16" t="s">
        <v>21</v>
      </c>
      <c r="D32" s="16" t="s">
        <v>15</v>
      </c>
      <c r="E32" s="18">
        <v>0</v>
      </c>
      <c r="F32" s="18">
        <v>0</v>
      </c>
      <c r="G32" s="19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s="20" customFormat="1" ht="39.75" customHeight="1">
      <c r="A33" s="14" t="s">
        <v>77</v>
      </c>
      <c r="B33" s="15" t="s">
        <v>78</v>
      </c>
      <c r="C33" s="16" t="s">
        <v>79</v>
      </c>
      <c r="D33" s="16" t="s">
        <v>15</v>
      </c>
      <c r="E33" s="18">
        <v>5.37</v>
      </c>
      <c r="F33" s="18">
        <v>3.32</v>
      </c>
      <c r="G33" s="19">
        <f>(E33*F33*24)/1000</f>
        <v>0.42788159999999992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s="20" customFormat="1" ht="43.5" customHeight="1">
      <c r="A34" s="14" t="s">
        <v>80</v>
      </c>
      <c r="B34" s="15" t="s">
        <v>81</v>
      </c>
      <c r="C34" s="16" t="s">
        <v>29</v>
      </c>
      <c r="D34" s="16" t="s">
        <v>15</v>
      </c>
      <c r="E34" s="18">
        <v>54.1</v>
      </c>
      <c r="F34" s="18">
        <v>2.59</v>
      </c>
      <c r="G34" s="19">
        <f>(E34*F34*12)/1000</f>
        <v>1.6814279999999999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s="20" customFormat="1" ht="39.75" customHeight="1">
      <c r="A35" s="14" t="s">
        <v>82</v>
      </c>
      <c r="B35" s="15" t="s">
        <v>83</v>
      </c>
      <c r="C35" s="16" t="s">
        <v>29</v>
      </c>
      <c r="D35" s="16" t="s">
        <v>15</v>
      </c>
      <c r="E35" s="18">
        <v>81.3</v>
      </c>
      <c r="F35" s="18">
        <v>2.2400000000000002</v>
      </c>
      <c r="G35" s="19">
        <f>(E35*F35*12)/1000</f>
        <v>2.1853440000000002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s="25" customFormat="1" ht="23.25" customHeight="1">
      <c r="A36" s="23" t="s">
        <v>84</v>
      </c>
      <c r="B36" s="24" t="s">
        <v>85</v>
      </c>
      <c r="C36" s="16"/>
      <c r="D36" s="16"/>
      <c r="E36" s="18"/>
      <c r="F36" s="18"/>
      <c r="G36" s="19">
        <f>G37+G38</f>
        <v>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pans="1:59" ht="31.5" customHeight="1">
      <c r="A37" s="26" t="s">
        <v>86</v>
      </c>
      <c r="B37" s="27" t="s">
        <v>87</v>
      </c>
      <c r="C37" s="16" t="s">
        <v>21</v>
      </c>
      <c r="D37" s="28" t="s">
        <v>88</v>
      </c>
      <c r="E37" s="18">
        <v>0</v>
      </c>
      <c r="F37" s="18">
        <v>290.91000000000003</v>
      </c>
      <c r="G37" s="19">
        <f>(E37*F37*365)/1000</f>
        <v>0</v>
      </c>
    </row>
    <row r="38" spans="1:59" ht="31.5" customHeight="1">
      <c r="A38" s="26" t="s">
        <v>89</v>
      </c>
      <c r="B38" s="27" t="s">
        <v>90</v>
      </c>
      <c r="C38" s="16" t="s">
        <v>21</v>
      </c>
      <c r="D38" s="28" t="s">
        <v>15</v>
      </c>
      <c r="E38" s="18">
        <v>0</v>
      </c>
      <c r="F38" s="18">
        <v>0</v>
      </c>
      <c r="G38" s="18">
        <v>0</v>
      </c>
    </row>
    <row r="39" spans="1:59" s="30" customFormat="1" ht="31.5" customHeight="1">
      <c r="A39" s="29" t="s">
        <v>91</v>
      </c>
      <c r="B39" s="24" t="s">
        <v>92</v>
      </c>
      <c r="C39" s="16"/>
      <c r="D39" s="28"/>
      <c r="E39" s="18"/>
      <c r="F39" s="18"/>
      <c r="G39" s="19">
        <f>G40</f>
        <v>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</row>
    <row r="40" spans="1:59" s="20" customFormat="1" ht="50.25" customHeight="1">
      <c r="A40" s="14" t="s">
        <v>93</v>
      </c>
      <c r="B40" s="15" t="s">
        <v>94</v>
      </c>
      <c r="C40" s="16" t="s">
        <v>21</v>
      </c>
      <c r="D40" s="16" t="s">
        <v>88</v>
      </c>
      <c r="E40" s="18">
        <v>0</v>
      </c>
      <c r="F40" s="18">
        <v>493.75</v>
      </c>
      <c r="G40" s="19">
        <f>(E40*F40*365)/1000</f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s="25" customFormat="1" ht="50.25" customHeight="1">
      <c r="A41" s="23" t="s">
        <v>95</v>
      </c>
      <c r="B41" s="24" t="s">
        <v>96</v>
      </c>
      <c r="C41" s="16"/>
      <c r="D41" s="16"/>
      <c r="E41" s="18"/>
      <c r="F41" s="19"/>
      <c r="G41" s="19">
        <f>G42+G43+G44+G45+G46+G47+G48+G49+G50+G51+G52+G53+G54+G55+G56+G57+G58+G59+G60+G61+G62+G63+G64+G65+G66+G67+G68+G69+G70+G71+G72+G73+G74+G75+G76+G77+G78+G79+G80+G81+G82+G83+G84+G85+G86+G87+G88+G89+G90+G91+G92+G93+G94</f>
        <v>191.02141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59" ht="39" customHeight="1">
      <c r="A42" s="31" t="s">
        <v>97</v>
      </c>
      <c r="B42" s="32" t="s">
        <v>98</v>
      </c>
      <c r="C42" s="9" t="s">
        <v>99</v>
      </c>
      <c r="D42" s="9" t="s">
        <v>100</v>
      </c>
      <c r="E42" s="18" t="s">
        <v>45</v>
      </c>
      <c r="F42" s="18" t="s">
        <v>45</v>
      </c>
      <c r="G42" s="18">
        <v>0</v>
      </c>
    </row>
    <row r="43" spans="1:59" ht="53.25" customHeight="1">
      <c r="A43" s="31" t="s">
        <v>101</v>
      </c>
      <c r="B43" s="32" t="s">
        <v>102</v>
      </c>
      <c r="C43" s="16" t="s">
        <v>103</v>
      </c>
      <c r="D43" s="16" t="s">
        <v>100</v>
      </c>
      <c r="E43" s="18">
        <v>4</v>
      </c>
      <c r="F43" s="18">
        <v>230.58</v>
      </c>
      <c r="G43" s="18">
        <f>F43*E43/1000</f>
        <v>0.92232000000000003</v>
      </c>
    </row>
    <row r="44" spans="1:59" ht="72.75" customHeight="1">
      <c r="A44" s="31" t="s">
        <v>104</v>
      </c>
      <c r="B44" s="32" t="s">
        <v>105</v>
      </c>
      <c r="C44" s="16" t="s">
        <v>103</v>
      </c>
      <c r="D44" s="16" t="s">
        <v>100</v>
      </c>
      <c r="E44" s="18">
        <v>99</v>
      </c>
      <c r="F44" s="18">
        <v>330.09</v>
      </c>
      <c r="G44" s="18">
        <f>F44*E44/1000</f>
        <v>32.678909999999995</v>
      </c>
      <c r="K44" s="21"/>
    </row>
    <row r="45" spans="1:59" ht="28.5" customHeight="1">
      <c r="A45" s="31" t="s">
        <v>106</v>
      </c>
      <c r="B45" s="32" t="s">
        <v>107</v>
      </c>
      <c r="C45" s="16" t="s">
        <v>103</v>
      </c>
      <c r="D45" s="16" t="s">
        <v>100</v>
      </c>
      <c r="E45" s="18">
        <v>1</v>
      </c>
      <c r="F45" s="18" t="s">
        <v>45</v>
      </c>
      <c r="G45" s="18" t="s">
        <v>46</v>
      </c>
      <c r="K45" s="33"/>
    </row>
    <row r="46" spans="1:59" ht="53.25" customHeight="1">
      <c r="A46" s="31" t="s">
        <v>108</v>
      </c>
      <c r="B46" s="32" t="s">
        <v>109</v>
      </c>
      <c r="C46" s="16" t="s">
        <v>99</v>
      </c>
      <c r="D46" s="16" t="s">
        <v>63</v>
      </c>
      <c r="E46" s="18" t="s">
        <v>45</v>
      </c>
      <c r="F46" s="18" t="s">
        <v>45</v>
      </c>
      <c r="G46" s="19">
        <v>0</v>
      </c>
    </row>
    <row r="47" spans="1:59" ht="32.25" customHeight="1">
      <c r="A47" s="31" t="s">
        <v>110</v>
      </c>
      <c r="B47" s="32" t="s">
        <v>111</v>
      </c>
      <c r="C47" s="9" t="s">
        <v>44</v>
      </c>
      <c r="D47" s="9" t="s">
        <v>100</v>
      </c>
      <c r="E47" s="18" t="s">
        <v>45</v>
      </c>
      <c r="F47" s="18" t="s">
        <v>45</v>
      </c>
      <c r="G47" s="18" t="s">
        <v>46</v>
      </c>
    </row>
    <row r="48" spans="1:59" ht="27.75" customHeight="1">
      <c r="A48" s="31" t="s">
        <v>112</v>
      </c>
      <c r="B48" s="32" t="s">
        <v>113</v>
      </c>
      <c r="C48" s="16" t="s">
        <v>99</v>
      </c>
      <c r="D48" s="16" t="s">
        <v>15</v>
      </c>
      <c r="E48" s="18" t="s">
        <v>45</v>
      </c>
      <c r="F48" s="18" t="s">
        <v>45</v>
      </c>
      <c r="G48" s="19">
        <v>0</v>
      </c>
    </row>
    <row r="49" spans="1:7" ht="39.75" customHeight="1">
      <c r="A49" s="31" t="s">
        <v>114</v>
      </c>
      <c r="B49" s="32" t="s">
        <v>115</v>
      </c>
      <c r="C49" s="16" t="s">
        <v>116</v>
      </c>
      <c r="D49" s="16" t="s">
        <v>117</v>
      </c>
      <c r="E49" s="18">
        <v>14</v>
      </c>
      <c r="F49" s="18">
        <v>2115.37</v>
      </c>
      <c r="G49" s="18">
        <f>F49*E49/1000</f>
        <v>29.615179999999999</v>
      </c>
    </row>
    <row r="50" spans="1:7" ht="39" customHeight="1">
      <c r="A50" s="31" t="s">
        <v>118</v>
      </c>
      <c r="B50" s="32" t="s">
        <v>119</v>
      </c>
      <c r="C50" s="16" t="s">
        <v>99</v>
      </c>
      <c r="D50" s="16" t="s">
        <v>15</v>
      </c>
      <c r="E50" s="18" t="s">
        <v>45</v>
      </c>
      <c r="F50" s="18" t="s">
        <v>45</v>
      </c>
      <c r="G50" s="18">
        <v>0</v>
      </c>
    </row>
    <row r="51" spans="1:7" ht="23.25" customHeight="1">
      <c r="A51" s="31" t="s">
        <v>120</v>
      </c>
      <c r="B51" s="32" t="s">
        <v>121</v>
      </c>
      <c r="C51" s="16" t="s">
        <v>103</v>
      </c>
      <c r="D51" s="16" t="s">
        <v>63</v>
      </c>
      <c r="E51" s="18">
        <v>141.19999999999999</v>
      </c>
      <c r="F51" s="18" t="s">
        <v>45</v>
      </c>
      <c r="G51" s="18">
        <v>0.79</v>
      </c>
    </row>
    <row r="52" spans="1:7" ht="33.75" customHeight="1">
      <c r="A52" s="31" t="s">
        <v>122</v>
      </c>
      <c r="B52" s="32" t="s">
        <v>123</v>
      </c>
      <c r="C52" s="16" t="s">
        <v>103</v>
      </c>
      <c r="D52" s="16" t="s">
        <v>24</v>
      </c>
      <c r="E52" s="18" t="s">
        <v>45</v>
      </c>
      <c r="F52" s="18" t="s">
        <v>45</v>
      </c>
      <c r="G52" s="18" t="s">
        <v>46</v>
      </c>
    </row>
    <row r="53" spans="1:7" ht="40.5" customHeight="1">
      <c r="A53" s="31" t="s">
        <v>124</v>
      </c>
      <c r="B53" s="32" t="s">
        <v>125</v>
      </c>
      <c r="C53" s="16" t="s">
        <v>103</v>
      </c>
      <c r="D53" s="16" t="s">
        <v>15</v>
      </c>
      <c r="E53" s="18" t="s">
        <v>45</v>
      </c>
      <c r="F53" s="18" t="s">
        <v>45</v>
      </c>
      <c r="G53" s="18" t="s">
        <v>46</v>
      </c>
    </row>
    <row r="54" spans="1:7" ht="32.25" customHeight="1">
      <c r="A54" s="31" t="s">
        <v>126</v>
      </c>
      <c r="B54" s="32" t="s">
        <v>127</v>
      </c>
      <c r="C54" s="16" t="s">
        <v>116</v>
      </c>
      <c r="D54" s="16" t="s">
        <v>24</v>
      </c>
      <c r="E54" s="18" t="s">
        <v>45</v>
      </c>
      <c r="F54" s="18" t="s">
        <v>45</v>
      </c>
      <c r="G54" s="18" t="s">
        <v>46</v>
      </c>
    </row>
    <row r="55" spans="1:7" ht="32.25" customHeight="1">
      <c r="A55" s="31" t="s">
        <v>128</v>
      </c>
      <c r="B55" s="32" t="s">
        <v>129</v>
      </c>
      <c r="C55" s="9" t="s">
        <v>103</v>
      </c>
      <c r="D55" s="9" t="s">
        <v>15</v>
      </c>
      <c r="E55" s="18" t="s">
        <v>45</v>
      </c>
      <c r="F55" s="18" t="s">
        <v>45</v>
      </c>
      <c r="G55" s="18" t="s">
        <v>46</v>
      </c>
    </row>
    <row r="56" spans="1:7" ht="29.25" customHeight="1">
      <c r="A56" s="31" t="s">
        <v>130</v>
      </c>
      <c r="B56" s="32" t="s">
        <v>131</v>
      </c>
      <c r="C56" s="9" t="s">
        <v>44</v>
      </c>
      <c r="D56" s="9" t="s">
        <v>15</v>
      </c>
      <c r="E56" s="18" t="s">
        <v>45</v>
      </c>
      <c r="F56" s="18" t="s">
        <v>45</v>
      </c>
      <c r="G56" s="18" t="s">
        <v>46</v>
      </c>
    </row>
    <row r="57" spans="1:7" ht="24.75" customHeight="1">
      <c r="A57" s="31" t="s">
        <v>132</v>
      </c>
      <c r="B57" s="32" t="s">
        <v>133</v>
      </c>
      <c r="C57" s="9" t="s">
        <v>103</v>
      </c>
      <c r="D57" s="9" t="s">
        <v>100</v>
      </c>
      <c r="E57" s="18" t="s">
        <v>45</v>
      </c>
      <c r="F57" s="18" t="s">
        <v>45</v>
      </c>
      <c r="G57" s="18" t="s">
        <v>46</v>
      </c>
    </row>
    <row r="58" spans="1:7" ht="40.5" customHeight="1">
      <c r="A58" s="31" t="s">
        <v>134</v>
      </c>
      <c r="B58" s="32" t="s">
        <v>135</v>
      </c>
      <c r="C58" s="9" t="s">
        <v>103</v>
      </c>
      <c r="D58" s="9" t="s">
        <v>100</v>
      </c>
      <c r="E58" s="18" t="s">
        <v>45</v>
      </c>
      <c r="F58" s="18" t="s">
        <v>45</v>
      </c>
      <c r="G58" s="18" t="s">
        <v>46</v>
      </c>
    </row>
    <row r="59" spans="1:7" ht="30.75" customHeight="1">
      <c r="A59" s="31" t="s">
        <v>136</v>
      </c>
      <c r="B59" s="32" t="s">
        <v>137</v>
      </c>
      <c r="C59" s="9" t="s">
        <v>44</v>
      </c>
      <c r="D59" s="9" t="s">
        <v>100</v>
      </c>
      <c r="E59" s="18" t="s">
        <v>45</v>
      </c>
      <c r="F59" s="18" t="s">
        <v>45</v>
      </c>
      <c r="G59" s="18" t="s">
        <v>46</v>
      </c>
    </row>
    <row r="60" spans="1:7" ht="41.25" customHeight="1">
      <c r="A60" s="31" t="s">
        <v>138</v>
      </c>
      <c r="B60" s="32" t="s">
        <v>139</v>
      </c>
      <c r="C60" s="9" t="s">
        <v>103</v>
      </c>
      <c r="D60" s="9" t="s">
        <v>15</v>
      </c>
      <c r="E60" s="18" t="s">
        <v>45</v>
      </c>
      <c r="F60" s="18" t="s">
        <v>45</v>
      </c>
      <c r="G60" s="18" t="s">
        <v>46</v>
      </c>
    </row>
    <row r="61" spans="1:7" ht="31.5" customHeight="1">
      <c r="A61" s="31" t="s">
        <v>140</v>
      </c>
      <c r="B61" s="32" t="s">
        <v>141</v>
      </c>
      <c r="C61" s="9" t="s">
        <v>103</v>
      </c>
      <c r="D61" s="9" t="s">
        <v>63</v>
      </c>
      <c r="E61" s="18" t="s">
        <v>45</v>
      </c>
      <c r="F61" s="18" t="s">
        <v>45</v>
      </c>
      <c r="G61" s="18" t="s">
        <v>46</v>
      </c>
    </row>
    <row r="62" spans="1:7" ht="21" customHeight="1">
      <c r="A62" s="31" t="s">
        <v>142</v>
      </c>
      <c r="B62" s="32" t="s">
        <v>143</v>
      </c>
      <c r="C62" s="16" t="s">
        <v>116</v>
      </c>
      <c r="D62" s="16" t="s">
        <v>24</v>
      </c>
      <c r="E62" s="18" t="s">
        <v>45</v>
      </c>
      <c r="F62" s="18" t="s">
        <v>45</v>
      </c>
      <c r="G62" s="18" t="s">
        <v>46</v>
      </c>
    </row>
    <row r="63" spans="1:7" ht="37.5" customHeight="1">
      <c r="A63" s="31" t="s">
        <v>144</v>
      </c>
      <c r="B63" s="32" t="s">
        <v>145</v>
      </c>
      <c r="C63" s="16" t="s">
        <v>116</v>
      </c>
      <c r="D63" s="16" t="s">
        <v>24</v>
      </c>
      <c r="E63" s="18" t="s">
        <v>45</v>
      </c>
      <c r="F63" s="18" t="s">
        <v>45</v>
      </c>
      <c r="G63" s="18" t="s">
        <v>46</v>
      </c>
    </row>
    <row r="64" spans="1:7" ht="33.75" customHeight="1">
      <c r="A64" s="31" t="s">
        <v>146</v>
      </c>
      <c r="B64" s="32" t="s">
        <v>147</v>
      </c>
      <c r="C64" s="16" t="s">
        <v>103</v>
      </c>
      <c r="D64" s="16" t="s">
        <v>24</v>
      </c>
      <c r="E64" s="18">
        <v>26</v>
      </c>
      <c r="F64" s="18" t="s">
        <v>45</v>
      </c>
      <c r="G64" s="19">
        <v>7.7489999999999997</v>
      </c>
    </row>
    <row r="65" spans="1:7" ht="38.25" customHeight="1">
      <c r="A65" s="31" t="s">
        <v>148</v>
      </c>
      <c r="B65" s="32" t="s">
        <v>149</v>
      </c>
      <c r="C65" s="16" t="s">
        <v>103</v>
      </c>
      <c r="D65" s="16" t="s">
        <v>100</v>
      </c>
      <c r="E65" s="18" t="s">
        <v>45</v>
      </c>
      <c r="F65" s="18" t="s">
        <v>45</v>
      </c>
      <c r="G65" s="18" t="s">
        <v>46</v>
      </c>
    </row>
    <row r="66" spans="1:7" ht="38.25">
      <c r="A66" s="31" t="s">
        <v>150</v>
      </c>
      <c r="B66" s="32" t="s">
        <v>151</v>
      </c>
      <c r="C66" s="16" t="s">
        <v>116</v>
      </c>
      <c r="D66" s="16" t="s">
        <v>100</v>
      </c>
      <c r="E66" s="18" t="s">
        <v>45</v>
      </c>
      <c r="F66" s="18" t="s">
        <v>45</v>
      </c>
      <c r="G66" s="18" t="s">
        <v>46</v>
      </c>
    </row>
    <row r="67" spans="1:7" ht="54.75" customHeight="1">
      <c r="A67" s="31" t="s">
        <v>152</v>
      </c>
      <c r="B67" s="32" t="s">
        <v>153</v>
      </c>
      <c r="C67" s="16" t="s">
        <v>103</v>
      </c>
      <c r="D67" s="16" t="s">
        <v>100</v>
      </c>
      <c r="E67" s="18" t="s">
        <v>45</v>
      </c>
      <c r="F67" s="18" t="s">
        <v>45</v>
      </c>
      <c r="G67" s="18" t="s">
        <v>46</v>
      </c>
    </row>
    <row r="68" spans="1:7" ht="31.5" customHeight="1">
      <c r="A68" s="31" t="s">
        <v>154</v>
      </c>
      <c r="B68" s="32" t="s">
        <v>155</v>
      </c>
      <c r="C68" s="16" t="s">
        <v>156</v>
      </c>
      <c r="D68" s="16" t="s">
        <v>24</v>
      </c>
      <c r="E68" s="18" t="s">
        <v>45</v>
      </c>
      <c r="F68" s="18" t="s">
        <v>45</v>
      </c>
      <c r="G68" s="19">
        <v>1.363</v>
      </c>
    </row>
    <row r="69" spans="1:7" ht="39.75" customHeight="1">
      <c r="A69" s="31" t="s">
        <v>157</v>
      </c>
      <c r="B69" s="32" t="s">
        <v>158</v>
      </c>
      <c r="C69" s="16" t="s">
        <v>116</v>
      </c>
      <c r="D69" s="16" t="s">
        <v>24</v>
      </c>
      <c r="E69" s="18" t="s">
        <v>45</v>
      </c>
      <c r="F69" s="18" t="s">
        <v>45</v>
      </c>
      <c r="G69" s="18" t="s">
        <v>46</v>
      </c>
    </row>
    <row r="70" spans="1:7" ht="31.5" customHeight="1">
      <c r="A70" s="31" t="s">
        <v>159</v>
      </c>
      <c r="B70" s="32" t="s">
        <v>160</v>
      </c>
      <c r="C70" s="16" t="s">
        <v>156</v>
      </c>
      <c r="D70" s="16" t="s">
        <v>24</v>
      </c>
      <c r="E70" s="18" t="s">
        <v>45</v>
      </c>
      <c r="F70" s="18" t="s">
        <v>45</v>
      </c>
      <c r="G70" s="18">
        <v>0</v>
      </c>
    </row>
    <row r="71" spans="1:7" ht="40.5" customHeight="1">
      <c r="A71" s="31" t="s">
        <v>161</v>
      </c>
      <c r="B71" s="32" t="s">
        <v>162</v>
      </c>
      <c r="C71" s="16" t="s">
        <v>116</v>
      </c>
      <c r="D71" s="16" t="s">
        <v>24</v>
      </c>
      <c r="E71" s="18" t="s">
        <v>45</v>
      </c>
      <c r="F71" s="18" t="s">
        <v>45</v>
      </c>
      <c r="G71" s="18" t="s">
        <v>46</v>
      </c>
    </row>
    <row r="72" spans="1:7" ht="33" customHeight="1">
      <c r="A72" s="31" t="s">
        <v>163</v>
      </c>
      <c r="B72" s="32" t="s">
        <v>164</v>
      </c>
      <c r="C72" s="16" t="s">
        <v>156</v>
      </c>
      <c r="D72" s="16" t="s">
        <v>24</v>
      </c>
      <c r="E72" s="18" t="s">
        <v>45</v>
      </c>
      <c r="F72" s="18" t="s">
        <v>45</v>
      </c>
      <c r="G72" s="18">
        <v>0.56499999999999995</v>
      </c>
    </row>
    <row r="73" spans="1:7" ht="36.75" customHeight="1">
      <c r="A73" s="31" t="s">
        <v>165</v>
      </c>
      <c r="B73" s="32" t="s">
        <v>166</v>
      </c>
      <c r="C73" s="16" t="s">
        <v>103</v>
      </c>
      <c r="D73" s="16" t="s">
        <v>100</v>
      </c>
      <c r="E73" s="18" t="s">
        <v>45</v>
      </c>
      <c r="F73" s="18" t="s">
        <v>45</v>
      </c>
      <c r="G73" s="18" t="s">
        <v>46</v>
      </c>
    </row>
    <row r="74" spans="1:7" ht="39" customHeight="1">
      <c r="A74" s="31" t="s">
        <v>167</v>
      </c>
      <c r="B74" s="32" t="s">
        <v>168</v>
      </c>
      <c r="C74" s="9" t="s">
        <v>103</v>
      </c>
      <c r="D74" s="9" t="s">
        <v>100</v>
      </c>
      <c r="E74" s="18" t="s">
        <v>45</v>
      </c>
      <c r="F74" s="18" t="s">
        <v>45</v>
      </c>
      <c r="G74" s="18" t="s">
        <v>46</v>
      </c>
    </row>
    <row r="75" spans="1:7" ht="36.75" customHeight="1">
      <c r="A75" s="31" t="s">
        <v>169</v>
      </c>
      <c r="B75" s="32" t="s">
        <v>170</v>
      </c>
      <c r="C75" s="16" t="s">
        <v>103</v>
      </c>
      <c r="D75" s="16" t="s">
        <v>24</v>
      </c>
      <c r="E75" s="18" t="s">
        <v>45</v>
      </c>
      <c r="F75" s="18" t="s">
        <v>45</v>
      </c>
      <c r="G75" s="18" t="s">
        <v>46</v>
      </c>
    </row>
    <row r="76" spans="1:7" ht="62.25" customHeight="1">
      <c r="A76" s="31" t="s">
        <v>171</v>
      </c>
      <c r="B76" s="32" t="s">
        <v>172</v>
      </c>
      <c r="C76" s="9" t="s">
        <v>103</v>
      </c>
      <c r="D76" s="9" t="s">
        <v>24</v>
      </c>
      <c r="E76" s="18" t="s">
        <v>45</v>
      </c>
      <c r="F76" s="18" t="s">
        <v>45</v>
      </c>
      <c r="G76" s="18" t="s">
        <v>46</v>
      </c>
    </row>
    <row r="77" spans="1:7" ht="48.75" customHeight="1">
      <c r="A77" s="31" t="s">
        <v>173</v>
      </c>
      <c r="B77" s="32" t="s">
        <v>174</v>
      </c>
      <c r="C77" s="16" t="s">
        <v>103</v>
      </c>
      <c r="D77" s="16" t="s">
        <v>100</v>
      </c>
      <c r="E77" s="18">
        <v>2</v>
      </c>
      <c r="F77" s="18" t="s">
        <v>45</v>
      </c>
      <c r="G77" s="18" t="s">
        <v>46</v>
      </c>
    </row>
    <row r="78" spans="1:7" ht="45" customHeight="1">
      <c r="A78" s="31" t="s">
        <v>175</v>
      </c>
      <c r="B78" s="32" t="s">
        <v>176</v>
      </c>
      <c r="C78" s="9" t="s">
        <v>103</v>
      </c>
      <c r="D78" s="9" t="s">
        <v>100</v>
      </c>
      <c r="E78" s="18" t="s">
        <v>45</v>
      </c>
      <c r="F78" s="18" t="s">
        <v>45</v>
      </c>
      <c r="G78" s="18" t="s">
        <v>46</v>
      </c>
    </row>
    <row r="79" spans="1:7" ht="44.25" customHeight="1">
      <c r="A79" s="31" t="s">
        <v>177</v>
      </c>
      <c r="B79" s="32" t="s">
        <v>178</v>
      </c>
      <c r="C79" s="16" t="s">
        <v>99</v>
      </c>
      <c r="D79" s="16" t="s">
        <v>100</v>
      </c>
      <c r="E79" s="18" t="s">
        <v>45</v>
      </c>
      <c r="F79" s="18" t="s">
        <v>45</v>
      </c>
      <c r="G79" s="19">
        <v>0</v>
      </c>
    </row>
    <row r="80" spans="1:7" ht="31.5" customHeight="1">
      <c r="A80" s="31" t="s">
        <v>179</v>
      </c>
      <c r="B80" s="32" t="s">
        <v>180</v>
      </c>
      <c r="C80" s="9" t="s">
        <v>103</v>
      </c>
      <c r="D80" s="9" t="s">
        <v>100</v>
      </c>
      <c r="E80" s="18" t="s">
        <v>45</v>
      </c>
      <c r="F80" s="18" t="s">
        <v>45</v>
      </c>
      <c r="G80" s="18" t="s">
        <v>46</v>
      </c>
    </row>
    <row r="81" spans="1:59" ht="38.25" customHeight="1">
      <c r="A81" s="31" t="s">
        <v>181</v>
      </c>
      <c r="B81" s="32" t="s">
        <v>182</v>
      </c>
      <c r="C81" s="16" t="s">
        <v>103</v>
      </c>
      <c r="D81" s="16" t="s">
        <v>100</v>
      </c>
      <c r="E81" s="18" t="s">
        <v>45</v>
      </c>
      <c r="F81" s="18" t="s">
        <v>45</v>
      </c>
      <c r="G81" s="18" t="s">
        <v>46</v>
      </c>
    </row>
    <row r="82" spans="1:59" ht="73.5" customHeight="1">
      <c r="A82" s="31" t="s">
        <v>183</v>
      </c>
      <c r="B82" s="32" t="s">
        <v>184</v>
      </c>
      <c r="C82" s="16" t="s">
        <v>103</v>
      </c>
      <c r="D82" s="16" t="s">
        <v>100</v>
      </c>
      <c r="E82" s="18" t="s">
        <v>45</v>
      </c>
      <c r="F82" s="18" t="s">
        <v>45</v>
      </c>
      <c r="G82" s="18" t="s">
        <v>46</v>
      </c>
    </row>
    <row r="83" spans="1:59" ht="35.25" customHeight="1">
      <c r="A83" s="31" t="s">
        <v>185</v>
      </c>
      <c r="B83" s="32" t="s">
        <v>186</v>
      </c>
      <c r="C83" s="9" t="s">
        <v>103</v>
      </c>
      <c r="D83" s="9" t="s">
        <v>100</v>
      </c>
      <c r="E83" s="18" t="s">
        <v>45</v>
      </c>
      <c r="F83" s="18" t="s">
        <v>45</v>
      </c>
      <c r="G83" s="18" t="s">
        <v>46</v>
      </c>
    </row>
    <row r="84" spans="1:59" ht="33" customHeight="1">
      <c r="A84" s="31" t="s">
        <v>187</v>
      </c>
      <c r="B84" s="32" t="s">
        <v>188</v>
      </c>
      <c r="C84" s="16" t="s">
        <v>103</v>
      </c>
      <c r="D84" s="16" t="s">
        <v>100</v>
      </c>
      <c r="E84" s="18" t="s">
        <v>45</v>
      </c>
      <c r="F84" s="18" t="s">
        <v>45</v>
      </c>
      <c r="G84" s="18" t="s">
        <v>46</v>
      </c>
    </row>
    <row r="85" spans="1:59" ht="31.5" customHeight="1">
      <c r="A85" s="31" t="s">
        <v>189</v>
      </c>
      <c r="B85" s="32" t="s">
        <v>190</v>
      </c>
      <c r="C85" s="9" t="s">
        <v>103</v>
      </c>
      <c r="D85" s="9" t="s">
        <v>100</v>
      </c>
      <c r="E85" s="18" t="s">
        <v>45</v>
      </c>
      <c r="F85" s="18" t="s">
        <v>45</v>
      </c>
      <c r="G85" s="18" t="s">
        <v>46</v>
      </c>
    </row>
    <row r="86" spans="1:59" ht="35.25" customHeight="1">
      <c r="A86" s="31" t="s">
        <v>191</v>
      </c>
      <c r="B86" s="32" t="s">
        <v>192</v>
      </c>
      <c r="C86" s="16" t="s">
        <v>103</v>
      </c>
      <c r="D86" s="16" t="s">
        <v>100</v>
      </c>
      <c r="E86" s="18" t="s">
        <v>45</v>
      </c>
      <c r="F86" s="18" t="s">
        <v>45</v>
      </c>
      <c r="G86" s="18" t="s">
        <v>46</v>
      </c>
    </row>
    <row r="87" spans="1:59" ht="33.75" customHeight="1">
      <c r="A87" s="31" t="s">
        <v>193</v>
      </c>
      <c r="B87" s="32" t="s">
        <v>194</v>
      </c>
      <c r="C87" s="9" t="s">
        <v>195</v>
      </c>
      <c r="D87" s="9" t="s">
        <v>15</v>
      </c>
      <c r="E87" s="18" t="s">
        <v>45</v>
      </c>
      <c r="F87" s="18" t="s">
        <v>45</v>
      </c>
      <c r="G87" s="18" t="s">
        <v>46</v>
      </c>
    </row>
    <row r="88" spans="1:59" ht="38.25" customHeight="1">
      <c r="A88" s="31" t="s">
        <v>196</v>
      </c>
      <c r="B88" s="32" t="s">
        <v>197</v>
      </c>
      <c r="C88" s="16" t="s">
        <v>195</v>
      </c>
      <c r="D88" s="16" t="s">
        <v>63</v>
      </c>
      <c r="E88" s="18" t="s">
        <v>45</v>
      </c>
      <c r="F88" s="18" t="s">
        <v>45</v>
      </c>
      <c r="G88" s="18" t="s">
        <v>46</v>
      </c>
    </row>
    <row r="89" spans="1:59" ht="39.75" customHeight="1">
      <c r="A89" s="31" t="s">
        <v>198</v>
      </c>
      <c r="B89" s="32" t="s">
        <v>199</v>
      </c>
      <c r="C89" s="16" t="s">
        <v>195</v>
      </c>
      <c r="D89" s="16" t="s">
        <v>63</v>
      </c>
      <c r="E89" s="18" t="s">
        <v>45</v>
      </c>
      <c r="F89" s="18" t="s">
        <v>45</v>
      </c>
      <c r="G89" s="18" t="s">
        <v>46</v>
      </c>
    </row>
    <row r="90" spans="1:59" ht="38.25" customHeight="1">
      <c r="A90" s="31" t="s">
        <v>200</v>
      </c>
      <c r="B90" s="32" t="s">
        <v>201</v>
      </c>
      <c r="C90" s="16" t="s">
        <v>116</v>
      </c>
      <c r="D90" s="16" t="s">
        <v>24</v>
      </c>
      <c r="E90" s="18" t="s">
        <v>45</v>
      </c>
      <c r="F90" s="18" t="s">
        <v>45</v>
      </c>
      <c r="G90" s="18" t="s">
        <v>46</v>
      </c>
    </row>
    <row r="91" spans="1:59" ht="38.25" customHeight="1">
      <c r="A91" s="31" t="s">
        <v>202</v>
      </c>
      <c r="B91" s="27" t="s">
        <v>203</v>
      </c>
      <c r="C91" s="16" t="s">
        <v>204</v>
      </c>
      <c r="D91" s="16" t="s">
        <v>15</v>
      </c>
      <c r="E91" s="18">
        <v>246</v>
      </c>
      <c r="F91" s="18" t="s">
        <v>45</v>
      </c>
      <c r="G91" s="18">
        <v>117.33799999999999</v>
      </c>
    </row>
    <row r="92" spans="1:59" ht="38.25" customHeight="1">
      <c r="A92" s="31" t="s">
        <v>205</v>
      </c>
      <c r="B92" s="27" t="s">
        <v>206</v>
      </c>
      <c r="C92" s="16" t="s">
        <v>204</v>
      </c>
      <c r="D92" s="16" t="s">
        <v>15</v>
      </c>
      <c r="E92" s="18" t="s">
        <v>45</v>
      </c>
      <c r="F92" s="18" t="s">
        <v>45</v>
      </c>
      <c r="G92" s="18" t="s">
        <v>46</v>
      </c>
    </row>
    <row r="93" spans="1:59" ht="38.25" customHeight="1">
      <c r="A93" s="31" t="s">
        <v>207</v>
      </c>
      <c r="B93" s="27" t="s">
        <v>208</v>
      </c>
      <c r="C93" s="16" t="s">
        <v>204</v>
      </c>
      <c r="D93" s="16" t="s">
        <v>15</v>
      </c>
      <c r="E93" s="18" t="s">
        <v>45</v>
      </c>
      <c r="F93" s="18" t="s">
        <v>45</v>
      </c>
      <c r="G93" s="18" t="s">
        <v>46</v>
      </c>
    </row>
    <row r="94" spans="1:59" ht="38.25" customHeight="1">
      <c r="A94" s="31" t="s">
        <v>209</v>
      </c>
      <c r="B94" s="27" t="s">
        <v>210</v>
      </c>
      <c r="C94" s="16" t="s">
        <v>204</v>
      </c>
      <c r="D94" s="16" t="s">
        <v>15</v>
      </c>
      <c r="E94" s="18" t="s">
        <v>45</v>
      </c>
      <c r="F94" s="18" t="s">
        <v>45</v>
      </c>
      <c r="G94" s="18" t="s">
        <v>46</v>
      </c>
    </row>
    <row r="95" spans="1:59" s="30" customFormat="1" ht="78.75" customHeight="1">
      <c r="A95" s="23" t="s">
        <v>211</v>
      </c>
      <c r="B95" s="24" t="s">
        <v>212</v>
      </c>
      <c r="C95" s="16"/>
      <c r="D95" s="16"/>
      <c r="E95" s="18"/>
      <c r="F95" s="18"/>
      <c r="G95" s="18">
        <f>G96+G97+G98+G99+G100+G101+G102+G103+G104+G105+G106+G107+G108+G109+G110+G111+G112+G113+G114+G115+G116+G117+G118+G119+G120+G121+G122+G123+G124+G125+G126+G127+G128+G129+G130+G131+G132+G133+G134+G135+G136+G137</f>
        <v>34.951000000000008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</row>
    <row r="96" spans="1:59" s="20" customFormat="1" ht="31.5" customHeight="1">
      <c r="A96" s="34" t="s">
        <v>213</v>
      </c>
      <c r="B96" s="35" t="s">
        <v>214</v>
      </c>
      <c r="C96" s="9" t="s">
        <v>116</v>
      </c>
      <c r="D96" s="9" t="s">
        <v>63</v>
      </c>
      <c r="E96" s="18" t="s">
        <v>45</v>
      </c>
      <c r="F96" s="18" t="s">
        <v>45</v>
      </c>
      <c r="G96" s="18" t="s">
        <v>46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s="20" customFormat="1" ht="39" customHeight="1">
      <c r="A97" s="34" t="s">
        <v>215</v>
      </c>
      <c r="B97" s="35" t="s">
        <v>216</v>
      </c>
      <c r="C97" s="9" t="s">
        <v>116</v>
      </c>
      <c r="D97" s="9" t="s">
        <v>24</v>
      </c>
      <c r="E97" s="18" t="s">
        <v>45</v>
      </c>
      <c r="F97" s="18" t="s">
        <v>45</v>
      </c>
      <c r="G97" s="18" t="s">
        <v>46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s="20" customFormat="1" ht="42" customHeight="1">
      <c r="A98" s="34" t="s">
        <v>217</v>
      </c>
      <c r="B98" s="35" t="s">
        <v>218</v>
      </c>
      <c r="C98" s="9" t="s">
        <v>116</v>
      </c>
      <c r="D98" s="9" t="s">
        <v>24</v>
      </c>
      <c r="E98" s="18" t="s">
        <v>45</v>
      </c>
      <c r="F98" s="18" t="s">
        <v>45</v>
      </c>
      <c r="G98" s="18" t="s">
        <v>46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s="20" customFormat="1" ht="31.5" customHeight="1">
      <c r="A99" s="34" t="s">
        <v>219</v>
      </c>
      <c r="B99" s="35" t="s">
        <v>220</v>
      </c>
      <c r="C99" s="16" t="s">
        <v>195</v>
      </c>
      <c r="D99" s="16" t="s">
        <v>100</v>
      </c>
      <c r="E99" s="18" t="s">
        <v>45</v>
      </c>
      <c r="F99" s="18" t="s">
        <v>45</v>
      </c>
      <c r="G99" s="18" t="s">
        <v>46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1:59" s="20" customFormat="1" ht="52.5" customHeight="1">
      <c r="A100" s="34" t="s">
        <v>221</v>
      </c>
      <c r="B100" s="35" t="s">
        <v>222</v>
      </c>
      <c r="C100" s="16" t="s">
        <v>223</v>
      </c>
      <c r="D100" s="16" t="s">
        <v>100</v>
      </c>
      <c r="E100" s="18">
        <v>1</v>
      </c>
      <c r="F100" s="18" t="s">
        <v>45</v>
      </c>
      <c r="G100" s="18">
        <v>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1:59" s="20" customFormat="1" ht="32.25" customHeight="1">
      <c r="A101" s="34" t="s">
        <v>224</v>
      </c>
      <c r="B101" s="35" t="s">
        <v>225</v>
      </c>
      <c r="C101" s="9" t="s">
        <v>195</v>
      </c>
      <c r="D101" s="9" t="s">
        <v>63</v>
      </c>
      <c r="E101" s="18" t="s">
        <v>45</v>
      </c>
      <c r="F101" s="18" t="s">
        <v>45</v>
      </c>
      <c r="G101" s="18" t="s">
        <v>46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s="20" customFormat="1" ht="34.5" customHeight="1">
      <c r="A102" s="34" t="s">
        <v>226</v>
      </c>
      <c r="B102" s="35" t="s">
        <v>227</v>
      </c>
      <c r="C102" s="9" t="s">
        <v>195</v>
      </c>
      <c r="D102" s="9" t="s">
        <v>63</v>
      </c>
      <c r="E102" s="18" t="s">
        <v>45</v>
      </c>
      <c r="F102" s="18" t="s">
        <v>45</v>
      </c>
      <c r="G102" s="18" t="s">
        <v>46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s="20" customFormat="1" ht="31.5" customHeight="1">
      <c r="A103" s="34" t="s">
        <v>228</v>
      </c>
      <c r="B103" s="35" t="s">
        <v>229</v>
      </c>
      <c r="C103" s="16" t="s">
        <v>195</v>
      </c>
      <c r="D103" s="16" t="s">
        <v>24</v>
      </c>
      <c r="E103" s="18">
        <v>1</v>
      </c>
      <c r="F103" s="18" t="s">
        <v>45</v>
      </c>
      <c r="G103" s="18" t="s">
        <v>46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59" s="20" customFormat="1" ht="79.5" customHeight="1">
      <c r="A104" s="34" t="s">
        <v>230</v>
      </c>
      <c r="B104" s="35" t="s">
        <v>231</v>
      </c>
      <c r="C104" s="16" t="s">
        <v>195</v>
      </c>
      <c r="D104" s="16" t="s">
        <v>100</v>
      </c>
      <c r="E104" s="18">
        <v>1</v>
      </c>
      <c r="F104" s="18" t="s">
        <v>45</v>
      </c>
      <c r="G104" s="18" t="s">
        <v>46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59" s="20" customFormat="1" ht="93.75" customHeight="1">
      <c r="A105" s="34" t="s">
        <v>232</v>
      </c>
      <c r="B105" s="35" t="s">
        <v>233</v>
      </c>
      <c r="C105" s="16" t="s">
        <v>223</v>
      </c>
      <c r="D105" s="16" t="s">
        <v>100</v>
      </c>
      <c r="E105" s="18">
        <v>1</v>
      </c>
      <c r="F105" s="18" t="s">
        <v>45</v>
      </c>
      <c r="G105" s="19">
        <f>120.555-86.312</f>
        <v>34.243000000000009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59" s="20" customFormat="1" ht="55.5" customHeight="1">
      <c r="A106" s="34" t="s">
        <v>234</v>
      </c>
      <c r="B106" s="35" t="s">
        <v>235</v>
      </c>
      <c r="C106" s="16" t="s">
        <v>156</v>
      </c>
      <c r="D106" s="16" t="s">
        <v>24</v>
      </c>
      <c r="E106" s="18" t="s">
        <v>45</v>
      </c>
      <c r="F106" s="18">
        <v>0</v>
      </c>
      <c r="G106" s="18">
        <v>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s="20" customFormat="1" ht="91.5" customHeight="1">
      <c r="A107" s="34" t="s">
        <v>236</v>
      </c>
      <c r="B107" s="35" t="s">
        <v>237</v>
      </c>
      <c r="C107" s="16" t="s">
        <v>116</v>
      </c>
      <c r="D107" s="16" t="s">
        <v>63</v>
      </c>
      <c r="E107" s="18">
        <v>4</v>
      </c>
      <c r="F107" s="18">
        <v>177</v>
      </c>
      <c r="G107" s="18">
        <f>E107*F107/1000</f>
        <v>0.70799999999999996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s="20" customFormat="1" ht="31.5">
      <c r="A108" s="34" t="s">
        <v>238</v>
      </c>
      <c r="B108" s="35" t="s">
        <v>239</v>
      </c>
      <c r="C108" s="16" t="s">
        <v>44</v>
      </c>
      <c r="D108" s="16" t="s">
        <v>24</v>
      </c>
      <c r="E108" s="18">
        <v>1</v>
      </c>
      <c r="F108" s="18" t="s">
        <v>45</v>
      </c>
      <c r="G108" s="18" t="s">
        <v>46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s="20" customFormat="1" ht="31.5">
      <c r="A109" s="34" t="s">
        <v>240</v>
      </c>
      <c r="B109" s="35" t="s">
        <v>241</v>
      </c>
      <c r="C109" s="36" t="s">
        <v>32</v>
      </c>
      <c r="D109" s="16" t="s">
        <v>24</v>
      </c>
      <c r="E109" s="18">
        <v>1</v>
      </c>
      <c r="F109" s="18">
        <v>0</v>
      </c>
      <c r="G109" s="18"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s="20" customFormat="1" ht="23.25" customHeight="1">
      <c r="A110" s="34" t="s">
        <v>242</v>
      </c>
      <c r="B110" s="35" t="s">
        <v>243</v>
      </c>
      <c r="C110" s="36" t="s">
        <v>32</v>
      </c>
      <c r="D110" s="16" t="s">
        <v>24</v>
      </c>
      <c r="E110" s="18">
        <v>1</v>
      </c>
      <c r="F110" s="18">
        <v>0</v>
      </c>
      <c r="G110" s="18">
        <v>0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s="20" customFormat="1" ht="33.75" customHeight="1">
      <c r="A111" s="34" t="s">
        <v>244</v>
      </c>
      <c r="B111" s="35" t="s">
        <v>245</v>
      </c>
      <c r="C111" s="36" t="s">
        <v>32</v>
      </c>
      <c r="D111" s="16" t="s">
        <v>24</v>
      </c>
      <c r="E111" s="28">
        <v>0</v>
      </c>
      <c r="F111" s="18">
        <v>0</v>
      </c>
      <c r="G111" s="18">
        <v>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s="20" customFormat="1" ht="57.75" customHeight="1">
      <c r="A112" s="34" t="s">
        <v>246</v>
      </c>
      <c r="B112" s="35" t="s">
        <v>247</v>
      </c>
      <c r="C112" s="16" t="s">
        <v>195</v>
      </c>
      <c r="D112" s="16" t="s">
        <v>24</v>
      </c>
      <c r="E112" s="18">
        <v>2</v>
      </c>
      <c r="F112" s="18" t="s">
        <v>45</v>
      </c>
      <c r="G112" s="18" t="s">
        <v>46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s="20" customFormat="1" ht="49.5" customHeight="1">
      <c r="A113" s="34" t="s">
        <v>248</v>
      </c>
      <c r="B113" s="35" t="s">
        <v>249</v>
      </c>
      <c r="C113" s="16" t="s">
        <v>195</v>
      </c>
      <c r="D113" s="16" t="s">
        <v>24</v>
      </c>
      <c r="E113" s="18">
        <v>2</v>
      </c>
      <c r="F113" s="18" t="s">
        <v>45</v>
      </c>
      <c r="G113" s="18" t="s">
        <v>46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s="20" customFormat="1" ht="45.75" customHeight="1">
      <c r="A114" s="34" t="s">
        <v>250</v>
      </c>
      <c r="B114" s="35" t="s">
        <v>251</v>
      </c>
      <c r="C114" s="16" t="s">
        <v>252</v>
      </c>
      <c r="D114" s="16" t="s">
        <v>24</v>
      </c>
      <c r="E114" s="18">
        <v>0</v>
      </c>
      <c r="F114" s="18" t="s">
        <v>45</v>
      </c>
      <c r="G114" s="18" t="s">
        <v>46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s="20" customFormat="1" ht="37.5" customHeight="1">
      <c r="A115" s="34" t="s">
        <v>253</v>
      </c>
      <c r="B115" s="35" t="s">
        <v>254</v>
      </c>
      <c r="C115" s="16" t="s">
        <v>223</v>
      </c>
      <c r="D115" s="16" t="s">
        <v>100</v>
      </c>
      <c r="E115" s="18">
        <v>1</v>
      </c>
      <c r="F115" s="18" t="s">
        <v>45</v>
      </c>
      <c r="G115" s="18">
        <v>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s="20" customFormat="1" ht="92.25" customHeight="1">
      <c r="A116" s="34" t="s">
        <v>255</v>
      </c>
      <c r="B116" s="35" t="s">
        <v>256</v>
      </c>
      <c r="C116" s="16" t="s">
        <v>223</v>
      </c>
      <c r="D116" s="16" t="s">
        <v>100</v>
      </c>
      <c r="E116" s="18">
        <v>1</v>
      </c>
      <c r="F116" s="18" t="s">
        <v>45</v>
      </c>
      <c r="G116" s="18">
        <v>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s="20" customFormat="1" ht="87.75" customHeight="1">
      <c r="A117" s="34" t="s">
        <v>257</v>
      </c>
      <c r="B117" s="35" t="s">
        <v>258</v>
      </c>
      <c r="C117" s="16" t="s">
        <v>223</v>
      </c>
      <c r="D117" s="16" t="s">
        <v>100</v>
      </c>
      <c r="E117" s="18">
        <v>1</v>
      </c>
      <c r="F117" s="18" t="s">
        <v>45</v>
      </c>
      <c r="G117" s="18"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s="20" customFormat="1" ht="94.5">
      <c r="A118" s="34" t="s">
        <v>259</v>
      </c>
      <c r="B118" s="35" t="s">
        <v>260</v>
      </c>
      <c r="C118" s="16" t="s">
        <v>223</v>
      </c>
      <c r="D118" s="16" t="s">
        <v>100</v>
      </c>
      <c r="E118" s="18">
        <v>1</v>
      </c>
      <c r="F118" s="18" t="s">
        <v>45</v>
      </c>
      <c r="G118" s="18">
        <v>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s="20" customFormat="1" ht="33" customHeight="1">
      <c r="A119" s="34" t="s">
        <v>261</v>
      </c>
      <c r="B119" s="35" t="s">
        <v>262</v>
      </c>
      <c r="C119" s="16" t="s">
        <v>223</v>
      </c>
      <c r="D119" s="16" t="s">
        <v>100</v>
      </c>
      <c r="E119" s="18" t="s">
        <v>45</v>
      </c>
      <c r="F119" s="18" t="s">
        <v>45</v>
      </c>
      <c r="G119" s="18">
        <v>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20" customFormat="1" ht="63">
      <c r="A120" s="34" t="s">
        <v>263</v>
      </c>
      <c r="B120" s="35" t="s">
        <v>264</v>
      </c>
      <c r="C120" s="16" t="s">
        <v>195</v>
      </c>
      <c r="D120" s="16" t="s">
        <v>100</v>
      </c>
      <c r="E120" s="18" t="s">
        <v>45</v>
      </c>
      <c r="F120" s="18" t="s">
        <v>45</v>
      </c>
      <c r="G120" s="18" t="s">
        <v>46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s="20" customFormat="1" ht="31.5">
      <c r="A121" s="34" t="s">
        <v>265</v>
      </c>
      <c r="B121" s="15" t="s">
        <v>266</v>
      </c>
      <c r="C121" s="16" t="s">
        <v>204</v>
      </c>
      <c r="D121" s="16" t="s">
        <v>15</v>
      </c>
      <c r="E121" s="18" t="s">
        <v>45</v>
      </c>
      <c r="F121" s="18" t="s">
        <v>45</v>
      </c>
      <c r="G121" s="18" t="s">
        <v>46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s="20" customFormat="1" ht="47.25">
      <c r="A122" s="34" t="s">
        <v>267</v>
      </c>
      <c r="B122" s="15" t="s">
        <v>268</v>
      </c>
      <c r="C122" s="16" t="s">
        <v>44</v>
      </c>
      <c r="D122" s="16" t="s">
        <v>15</v>
      </c>
      <c r="E122" s="18" t="s">
        <v>45</v>
      </c>
      <c r="F122" s="18" t="s">
        <v>45</v>
      </c>
      <c r="G122" s="18" t="s">
        <v>46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s="20" customFormat="1" ht="31.5">
      <c r="A123" s="34" t="s">
        <v>269</v>
      </c>
      <c r="B123" s="15" t="s">
        <v>270</v>
      </c>
      <c r="C123" s="16" t="s">
        <v>204</v>
      </c>
      <c r="D123" s="16" t="s">
        <v>15</v>
      </c>
      <c r="E123" s="18" t="s">
        <v>45</v>
      </c>
      <c r="F123" s="18" t="s">
        <v>45</v>
      </c>
      <c r="G123" s="18" t="s">
        <v>46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s="20" customFormat="1">
      <c r="A124" s="34" t="s">
        <v>271</v>
      </c>
      <c r="B124" s="15" t="s">
        <v>272</v>
      </c>
      <c r="C124" s="16" t="s">
        <v>204</v>
      </c>
      <c r="D124" s="16" t="s">
        <v>15</v>
      </c>
      <c r="E124" s="18" t="s">
        <v>45</v>
      </c>
      <c r="F124" s="18" t="s">
        <v>45</v>
      </c>
      <c r="G124" s="18" t="s">
        <v>46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s="20" customFormat="1" ht="31.5">
      <c r="A125" s="34" t="s">
        <v>273</v>
      </c>
      <c r="B125" s="15" t="s">
        <v>274</v>
      </c>
      <c r="C125" s="16" t="s">
        <v>204</v>
      </c>
      <c r="D125" s="16" t="s">
        <v>15</v>
      </c>
      <c r="E125" s="18" t="s">
        <v>45</v>
      </c>
      <c r="F125" s="18" t="s">
        <v>45</v>
      </c>
      <c r="G125" s="18" t="s">
        <v>46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s="20" customFormat="1" ht="31.5">
      <c r="A126" s="34" t="s">
        <v>275</v>
      </c>
      <c r="B126" s="15" t="s">
        <v>276</v>
      </c>
      <c r="C126" s="16" t="s">
        <v>204</v>
      </c>
      <c r="D126" s="16" t="s">
        <v>15</v>
      </c>
      <c r="E126" s="18" t="s">
        <v>45</v>
      </c>
      <c r="F126" s="18" t="s">
        <v>45</v>
      </c>
      <c r="G126" s="18" t="s">
        <v>46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s="20" customFormat="1">
      <c r="A127" s="34" t="s">
        <v>277</v>
      </c>
      <c r="B127" s="15" t="s">
        <v>278</v>
      </c>
      <c r="C127" s="16" t="s">
        <v>204</v>
      </c>
      <c r="D127" s="16" t="s">
        <v>15</v>
      </c>
      <c r="E127" s="18" t="s">
        <v>45</v>
      </c>
      <c r="F127" s="18" t="s">
        <v>45</v>
      </c>
      <c r="G127" s="18" t="s">
        <v>46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s="20" customFormat="1">
      <c r="A128" s="34" t="s">
        <v>279</v>
      </c>
      <c r="B128" s="15" t="s">
        <v>280</v>
      </c>
      <c r="C128" s="16" t="s">
        <v>204</v>
      </c>
      <c r="D128" s="16" t="s">
        <v>15</v>
      </c>
      <c r="E128" s="18" t="s">
        <v>45</v>
      </c>
      <c r="F128" s="18" t="s">
        <v>45</v>
      </c>
      <c r="G128" s="18" t="s">
        <v>46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s="20" customFormat="1">
      <c r="A129" s="34" t="s">
        <v>281</v>
      </c>
      <c r="B129" s="15" t="s">
        <v>282</v>
      </c>
      <c r="C129" s="16" t="s">
        <v>204</v>
      </c>
      <c r="D129" s="16" t="s">
        <v>15</v>
      </c>
      <c r="E129" s="18" t="s">
        <v>45</v>
      </c>
      <c r="F129" s="18" t="s">
        <v>45</v>
      </c>
      <c r="G129" s="18" t="s">
        <v>46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s="20" customFormat="1" ht="31.5">
      <c r="A130" s="34" t="s">
        <v>283</v>
      </c>
      <c r="B130" s="15" t="s">
        <v>284</v>
      </c>
      <c r="C130" s="16" t="s">
        <v>204</v>
      </c>
      <c r="D130" s="16" t="s">
        <v>15</v>
      </c>
      <c r="E130" s="18" t="s">
        <v>45</v>
      </c>
      <c r="F130" s="18" t="s">
        <v>45</v>
      </c>
      <c r="G130" s="18" t="s">
        <v>46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s="20" customFormat="1" ht="25.5">
      <c r="A131" s="34" t="s">
        <v>285</v>
      </c>
      <c r="B131" s="15" t="s">
        <v>286</v>
      </c>
      <c r="C131" s="16" t="s">
        <v>44</v>
      </c>
      <c r="D131" s="16" t="s">
        <v>15</v>
      </c>
      <c r="E131" s="18" t="s">
        <v>45</v>
      </c>
      <c r="F131" s="18" t="s">
        <v>45</v>
      </c>
      <c r="G131" s="18" t="s">
        <v>46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s="20" customFormat="1" ht="25.5">
      <c r="A132" s="34" t="s">
        <v>287</v>
      </c>
      <c r="B132" s="15" t="s">
        <v>288</v>
      </c>
      <c r="C132" s="16" t="s">
        <v>44</v>
      </c>
      <c r="D132" s="16" t="s">
        <v>15</v>
      </c>
      <c r="E132" s="18" t="s">
        <v>45</v>
      </c>
      <c r="F132" s="18" t="s">
        <v>45</v>
      </c>
      <c r="G132" s="18" t="s">
        <v>46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s="20" customFormat="1" ht="31.5">
      <c r="A133" s="34" t="s">
        <v>289</v>
      </c>
      <c r="B133" s="15" t="s">
        <v>290</v>
      </c>
      <c r="C133" s="16" t="s">
        <v>44</v>
      </c>
      <c r="D133" s="16" t="s">
        <v>15</v>
      </c>
      <c r="E133" s="18" t="s">
        <v>45</v>
      </c>
      <c r="F133" s="18" t="s">
        <v>45</v>
      </c>
      <c r="G133" s="18" t="s">
        <v>46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20" customFormat="1" ht="31.5">
      <c r="A134" s="34" t="s">
        <v>291</v>
      </c>
      <c r="B134" s="15" t="s">
        <v>292</v>
      </c>
      <c r="C134" s="16" t="s">
        <v>44</v>
      </c>
      <c r="D134" s="16" t="s">
        <v>15</v>
      </c>
      <c r="E134" s="18" t="s">
        <v>45</v>
      </c>
      <c r="F134" s="18" t="s">
        <v>45</v>
      </c>
      <c r="G134" s="18" t="s">
        <v>46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s="20" customFormat="1" ht="31.5">
      <c r="A135" s="34" t="s">
        <v>293</v>
      </c>
      <c r="B135" s="15" t="s">
        <v>294</v>
      </c>
      <c r="C135" s="16" t="s">
        <v>44</v>
      </c>
      <c r="D135" s="16" t="s">
        <v>15</v>
      </c>
      <c r="E135" s="18" t="s">
        <v>45</v>
      </c>
      <c r="F135" s="18" t="s">
        <v>45</v>
      </c>
      <c r="G135" s="18" t="s">
        <v>46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s="20" customFormat="1" ht="47.25">
      <c r="A136" s="34" t="s">
        <v>295</v>
      </c>
      <c r="B136" s="15" t="s">
        <v>296</v>
      </c>
      <c r="C136" s="16" t="s">
        <v>14</v>
      </c>
      <c r="D136" s="16" t="s">
        <v>15</v>
      </c>
      <c r="E136" s="18" t="s">
        <v>45</v>
      </c>
      <c r="F136" s="18">
        <v>2</v>
      </c>
      <c r="G136" s="18">
        <v>0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s="20" customFormat="1" ht="31.5">
      <c r="A137" s="34" t="s">
        <v>297</v>
      </c>
      <c r="B137" s="15" t="s">
        <v>298</v>
      </c>
      <c r="C137" s="16" t="s">
        <v>204</v>
      </c>
      <c r="D137" s="16" t="s">
        <v>15</v>
      </c>
      <c r="E137" s="18">
        <v>2</v>
      </c>
      <c r="F137" s="18" t="s">
        <v>45</v>
      </c>
      <c r="G137" s="18" t="s">
        <v>46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s="25" customFormat="1" ht="63" customHeight="1">
      <c r="A138" s="23" t="s">
        <v>299</v>
      </c>
      <c r="B138" s="24" t="s">
        <v>300</v>
      </c>
      <c r="C138" s="16"/>
      <c r="D138" s="16"/>
      <c r="E138" s="10"/>
      <c r="F138" s="10"/>
      <c r="G138" s="19">
        <f>G139</f>
        <v>25.742000000000001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</row>
    <row r="139" spans="1:59" ht="47.25" customHeight="1">
      <c r="A139" s="37" t="s">
        <v>301</v>
      </c>
      <c r="B139" s="27" t="s">
        <v>302</v>
      </c>
      <c r="C139" s="16" t="s">
        <v>303</v>
      </c>
      <c r="D139" s="16" t="s">
        <v>24</v>
      </c>
      <c r="E139" s="38">
        <v>1</v>
      </c>
      <c r="F139" s="18">
        <v>2145.2399999999998</v>
      </c>
      <c r="G139" s="19">
        <v>25.742000000000001</v>
      </c>
    </row>
    <row r="140" spans="1:59" s="30" customFormat="1" ht="47.25" customHeight="1">
      <c r="A140" s="23" t="s">
        <v>304</v>
      </c>
      <c r="B140" s="24" t="s">
        <v>305</v>
      </c>
      <c r="C140" s="16"/>
      <c r="D140" s="16"/>
      <c r="E140" s="10"/>
      <c r="F140" s="10"/>
      <c r="G140" s="19">
        <f>G141+G142+G143</f>
        <v>22.706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</row>
    <row r="141" spans="1:59" s="20" customFormat="1" ht="31.5">
      <c r="A141" s="14" t="s">
        <v>306</v>
      </c>
      <c r="B141" s="15" t="s">
        <v>307</v>
      </c>
      <c r="C141" s="16" t="s">
        <v>29</v>
      </c>
      <c r="D141" s="16" t="s">
        <v>100</v>
      </c>
      <c r="E141" s="39" t="s">
        <v>45</v>
      </c>
      <c r="F141" s="18" t="s">
        <v>45</v>
      </c>
      <c r="G141" s="18" t="s">
        <v>46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20" customFormat="1" ht="31.5">
      <c r="A142" s="14" t="s">
        <v>308</v>
      </c>
      <c r="B142" s="15" t="s">
        <v>309</v>
      </c>
      <c r="C142" s="16" t="s">
        <v>29</v>
      </c>
      <c r="D142" s="16" t="s">
        <v>24</v>
      </c>
      <c r="E142" s="38">
        <v>1</v>
      </c>
      <c r="F142" s="18">
        <v>1892.2</v>
      </c>
      <c r="G142" s="19">
        <v>22.706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20" customFormat="1" ht="78.75">
      <c r="A143" s="14" t="s">
        <v>310</v>
      </c>
      <c r="B143" s="15" t="s">
        <v>311</v>
      </c>
      <c r="C143" s="16" t="s">
        <v>62</v>
      </c>
      <c r="D143" s="16" t="s">
        <v>100</v>
      </c>
      <c r="E143" s="40" t="s">
        <v>45</v>
      </c>
      <c r="F143" s="40">
        <v>0</v>
      </c>
      <c r="G143" s="18">
        <v>0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42" customFormat="1" ht="69.75" customHeight="1">
      <c r="A144" s="23" t="s">
        <v>312</v>
      </c>
      <c r="B144" s="24" t="s">
        <v>313</v>
      </c>
      <c r="C144" s="16"/>
      <c r="D144" s="16"/>
      <c r="E144" s="41"/>
      <c r="F144" s="41"/>
      <c r="G144" s="19">
        <f>G145+G146+G147</f>
        <v>0</v>
      </c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</row>
    <row r="145" spans="1:59" ht="72.75" customHeight="1">
      <c r="A145" s="37" t="s">
        <v>314</v>
      </c>
      <c r="B145" s="27" t="s">
        <v>315</v>
      </c>
      <c r="C145" s="16" t="s">
        <v>29</v>
      </c>
      <c r="D145" s="16" t="s">
        <v>100</v>
      </c>
      <c r="E145" s="41" t="s">
        <v>45</v>
      </c>
      <c r="F145" s="41" t="s">
        <v>45</v>
      </c>
      <c r="G145" s="18">
        <v>0</v>
      </c>
    </row>
    <row r="146" spans="1:59" ht="31.5" customHeight="1">
      <c r="A146" s="37" t="s">
        <v>316</v>
      </c>
      <c r="B146" s="27" t="s">
        <v>317</v>
      </c>
      <c r="C146" s="16" t="s">
        <v>29</v>
      </c>
      <c r="D146" s="36" t="s">
        <v>100</v>
      </c>
      <c r="E146" s="41" t="s">
        <v>45</v>
      </c>
      <c r="F146" s="41" t="s">
        <v>45</v>
      </c>
      <c r="G146" s="18">
        <v>0</v>
      </c>
    </row>
    <row r="147" spans="1:59" ht="102.75" customHeight="1">
      <c r="A147" s="37" t="s">
        <v>318</v>
      </c>
      <c r="B147" s="27" t="s">
        <v>319</v>
      </c>
      <c r="C147" s="16" t="s">
        <v>29</v>
      </c>
      <c r="D147" s="16" t="s">
        <v>100</v>
      </c>
      <c r="E147" s="41" t="s">
        <v>45</v>
      </c>
      <c r="F147" s="41" t="s">
        <v>45</v>
      </c>
      <c r="G147" s="18">
        <v>0</v>
      </c>
    </row>
    <row r="148" spans="1:59" s="44" customFormat="1" ht="102.75" customHeight="1">
      <c r="A148" s="23" t="s">
        <v>320</v>
      </c>
      <c r="B148" s="24" t="s">
        <v>321</v>
      </c>
      <c r="C148" s="16"/>
      <c r="D148" s="16"/>
      <c r="E148" s="41"/>
      <c r="F148" s="41"/>
      <c r="G148" s="18" t="s">
        <v>46</v>
      </c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</row>
    <row r="149" spans="1:59" s="20" customFormat="1" ht="110.25">
      <c r="A149" s="14" t="s">
        <v>322</v>
      </c>
      <c r="B149" s="15" t="s">
        <v>323</v>
      </c>
      <c r="C149" s="16" t="s">
        <v>44</v>
      </c>
      <c r="D149" s="16" t="s">
        <v>100</v>
      </c>
      <c r="E149" s="41" t="s">
        <v>45</v>
      </c>
      <c r="F149" s="41" t="s">
        <v>45</v>
      </c>
      <c r="G149" s="18" t="s">
        <v>46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20" customFormat="1" ht="89.25" customHeight="1">
      <c r="A150" s="14" t="s">
        <v>324</v>
      </c>
      <c r="B150" s="15" t="s">
        <v>325</v>
      </c>
      <c r="C150" s="16" t="s">
        <v>44</v>
      </c>
      <c r="D150" s="16" t="s">
        <v>100</v>
      </c>
      <c r="E150" s="41" t="s">
        <v>45</v>
      </c>
      <c r="F150" s="41" t="s">
        <v>45</v>
      </c>
      <c r="G150" s="18" t="s">
        <v>46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s="42" customFormat="1" ht="89.25" customHeight="1">
      <c r="A151" s="23" t="s">
        <v>326</v>
      </c>
      <c r="B151" s="24" t="s">
        <v>327</v>
      </c>
      <c r="C151" s="16"/>
      <c r="D151" s="16"/>
      <c r="E151" s="41"/>
      <c r="F151" s="41"/>
      <c r="G151" s="18">
        <f>G152+G153</f>
        <v>5.5060000000000002</v>
      </c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</row>
    <row r="152" spans="1:59" ht="51">
      <c r="A152" s="37" t="s">
        <v>328</v>
      </c>
      <c r="B152" s="27" t="s">
        <v>329</v>
      </c>
      <c r="C152" s="16" t="s">
        <v>330</v>
      </c>
      <c r="D152" s="16" t="s">
        <v>100</v>
      </c>
      <c r="E152" s="41" t="s">
        <v>45</v>
      </c>
      <c r="F152" s="41" t="s">
        <v>45</v>
      </c>
      <c r="G152" s="18">
        <v>0</v>
      </c>
    </row>
    <row r="153" spans="1:59" ht="51">
      <c r="A153" s="37" t="s">
        <v>331</v>
      </c>
      <c r="B153" s="27" t="s">
        <v>332</v>
      </c>
      <c r="C153" s="16" t="s">
        <v>330</v>
      </c>
      <c r="D153" s="16" t="s">
        <v>100</v>
      </c>
      <c r="E153" s="41" t="s">
        <v>45</v>
      </c>
      <c r="F153" s="41" t="s">
        <v>45</v>
      </c>
      <c r="G153" s="19">
        <v>5.5060000000000002</v>
      </c>
    </row>
    <row r="154" spans="1:59" s="44" customFormat="1" ht="34.5" customHeight="1">
      <c r="A154" s="23" t="s">
        <v>333</v>
      </c>
      <c r="B154" s="24" t="s">
        <v>334</v>
      </c>
      <c r="C154" s="16"/>
      <c r="D154" s="16"/>
      <c r="E154" s="41"/>
      <c r="F154" s="41"/>
      <c r="G154" s="19">
        <f>G155</f>
        <v>73.004999999999995</v>
      </c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</row>
    <row r="155" spans="1:59" s="20" customFormat="1" ht="75.75" customHeight="1">
      <c r="A155" s="45" t="s">
        <v>335</v>
      </c>
      <c r="B155" s="46" t="s">
        <v>336</v>
      </c>
      <c r="C155" s="16" t="s">
        <v>14</v>
      </c>
      <c r="D155" s="16" t="s">
        <v>337</v>
      </c>
      <c r="E155" s="41" t="s">
        <v>45</v>
      </c>
      <c r="F155" s="41" t="s">
        <v>45</v>
      </c>
      <c r="G155" s="19">
        <v>73.004999999999995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1:59" s="42" customFormat="1" ht="75.75" customHeight="1">
      <c r="A156" s="23" t="s">
        <v>338</v>
      </c>
      <c r="B156" s="24" t="s">
        <v>339</v>
      </c>
      <c r="C156" s="16"/>
      <c r="D156" s="16"/>
      <c r="E156" s="41"/>
      <c r="F156" s="41"/>
      <c r="G156" s="19">
        <f>G157+G158+G159</f>
        <v>6.1660000000000004</v>
      </c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</row>
    <row r="157" spans="1:59" s="3" customFormat="1" ht="63.75" customHeight="1">
      <c r="A157" s="4" t="s">
        <v>340</v>
      </c>
      <c r="B157" s="47" t="s">
        <v>341</v>
      </c>
      <c r="C157" s="16" t="s">
        <v>342</v>
      </c>
      <c r="D157" s="16" t="s">
        <v>386</v>
      </c>
      <c r="E157" s="48" t="s">
        <v>45</v>
      </c>
      <c r="F157" s="41" t="s">
        <v>45</v>
      </c>
      <c r="G157" s="18">
        <v>3.6070000000000002</v>
      </c>
    </row>
    <row r="158" spans="1:59" s="3" customFormat="1" ht="49.5" customHeight="1">
      <c r="A158" s="4" t="s">
        <v>343</v>
      </c>
      <c r="B158" s="47" t="s">
        <v>344</v>
      </c>
      <c r="C158" s="16" t="s">
        <v>21</v>
      </c>
      <c r="D158" s="16" t="s">
        <v>15</v>
      </c>
      <c r="E158" s="48" t="s">
        <v>45</v>
      </c>
      <c r="F158" s="41" t="s">
        <v>45</v>
      </c>
      <c r="G158" s="18">
        <v>0</v>
      </c>
    </row>
    <row r="159" spans="1:59" s="3" customFormat="1" ht="47.25" customHeight="1">
      <c r="A159" s="4" t="s">
        <v>345</v>
      </c>
      <c r="B159" s="47" t="s">
        <v>346</v>
      </c>
      <c r="C159" s="16" t="s">
        <v>342</v>
      </c>
      <c r="D159" s="16" t="s">
        <v>386</v>
      </c>
      <c r="E159" s="48" t="s">
        <v>45</v>
      </c>
      <c r="F159" s="41" t="s">
        <v>45</v>
      </c>
      <c r="G159" s="19">
        <v>2.5590000000000002</v>
      </c>
    </row>
    <row r="160" spans="1:59" s="43" customFormat="1" ht="47.25" customHeight="1">
      <c r="A160" s="23" t="s">
        <v>347</v>
      </c>
      <c r="B160" s="24" t="s">
        <v>348</v>
      </c>
      <c r="C160" s="16"/>
      <c r="D160" s="16"/>
      <c r="E160" s="48"/>
      <c r="F160" s="41"/>
      <c r="G160" s="49">
        <f>G161+G162</f>
        <v>3.1480000000000001</v>
      </c>
    </row>
    <row r="161" spans="1:59" s="20" customFormat="1" ht="45.75" customHeight="1">
      <c r="A161" s="14" t="s">
        <v>349</v>
      </c>
      <c r="B161" s="15" t="s">
        <v>350</v>
      </c>
      <c r="C161" s="16" t="s">
        <v>32</v>
      </c>
      <c r="D161" s="16" t="s">
        <v>100</v>
      </c>
      <c r="E161" s="41" t="s">
        <v>45</v>
      </c>
      <c r="F161" s="41" t="s">
        <v>45</v>
      </c>
      <c r="G161" s="19">
        <v>3.1480000000000001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s="20" customFormat="1" ht="66.75" customHeight="1">
      <c r="A162" s="14" t="s">
        <v>351</v>
      </c>
      <c r="B162" s="15" t="s">
        <v>352</v>
      </c>
      <c r="C162" s="16" t="s">
        <v>353</v>
      </c>
      <c r="D162" s="16" t="s">
        <v>100</v>
      </c>
      <c r="E162" s="41" t="s">
        <v>45</v>
      </c>
      <c r="F162" s="41" t="s">
        <v>45</v>
      </c>
      <c r="G162" s="19">
        <v>0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59" s="20" customFormat="1" ht="42" customHeight="1">
      <c r="A163" s="14" t="s">
        <v>354</v>
      </c>
      <c r="B163" s="15" t="s">
        <v>355</v>
      </c>
      <c r="C163" s="16" t="s">
        <v>356</v>
      </c>
      <c r="D163" s="16" t="s">
        <v>24</v>
      </c>
      <c r="E163" s="41" t="s">
        <v>45</v>
      </c>
      <c r="F163" s="41" t="s">
        <v>45</v>
      </c>
      <c r="G163" s="18">
        <v>0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1:59" s="20" customFormat="1" ht="42" customHeight="1">
      <c r="A164" s="14" t="s">
        <v>357</v>
      </c>
      <c r="B164" s="15" t="s">
        <v>358</v>
      </c>
      <c r="C164" s="16" t="s">
        <v>14</v>
      </c>
      <c r="D164" s="16" t="s">
        <v>15</v>
      </c>
      <c r="E164" s="41" t="s">
        <v>45</v>
      </c>
      <c r="F164" s="41" t="s">
        <v>45</v>
      </c>
      <c r="G164" s="18">
        <v>0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1:59" s="20" customFormat="1" ht="47.25">
      <c r="A165" s="14" t="s">
        <v>359</v>
      </c>
      <c r="B165" s="15" t="s">
        <v>360</v>
      </c>
      <c r="C165" s="16" t="s">
        <v>44</v>
      </c>
      <c r="D165" s="16" t="s">
        <v>15</v>
      </c>
      <c r="E165" s="41" t="s">
        <v>45</v>
      </c>
      <c r="F165" s="41" t="s">
        <v>45</v>
      </c>
      <c r="G165" s="18" t="s">
        <v>46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1:59" s="20" customFormat="1" ht="63">
      <c r="A166" s="14" t="s">
        <v>361</v>
      </c>
      <c r="B166" s="15" t="s">
        <v>362</v>
      </c>
      <c r="C166" s="16" t="s">
        <v>44</v>
      </c>
      <c r="D166" s="16" t="s">
        <v>15</v>
      </c>
      <c r="E166" s="41" t="s">
        <v>45</v>
      </c>
      <c r="F166" s="41" t="s">
        <v>45</v>
      </c>
      <c r="G166" s="18" t="s">
        <v>46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1:59" s="42" customFormat="1" ht="72.75" customHeight="1">
      <c r="A167" s="23" t="s">
        <v>363</v>
      </c>
      <c r="B167" s="24" t="s">
        <v>364</v>
      </c>
      <c r="C167" s="16"/>
      <c r="D167" s="16"/>
      <c r="E167" s="41"/>
      <c r="F167" s="41"/>
      <c r="G167" s="18" t="s">
        <v>46</v>
      </c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</row>
    <row r="168" spans="1:59" ht="31.5">
      <c r="A168" s="37" t="s">
        <v>365</v>
      </c>
      <c r="B168" s="27" t="s">
        <v>366</v>
      </c>
      <c r="C168" s="9" t="s">
        <v>44</v>
      </c>
      <c r="D168" s="9" t="s">
        <v>15</v>
      </c>
      <c r="E168" s="9" t="s">
        <v>45</v>
      </c>
      <c r="F168" s="9" t="s">
        <v>45</v>
      </c>
      <c r="G168" s="18" t="s">
        <v>46</v>
      </c>
    </row>
    <row r="169" spans="1:59" ht="45.75" customHeight="1">
      <c r="A169" s="37" t="s">
        <v>367</v>
      </c>
      <c r="B169" s="27" t="s">
        <v>368</v>
      </c>
      <c r="C169" s="9" t="s">
        <v>44</v>
      </c>
      <c r="D169" s="9" t="s">
        <v>15</v>
      </c>
      <c r="E169" s="9" t="s">
        <v>45</v>
      </c>
      <c r="F169" s="9" t="s">
        <v>45</v>
      </c>
      <c r="G169" s="18" t="s">
        <v>46</v>
      </c>
    </row>
    <row r="170" spans="1:59" ht="63" customHeight="1">
      <c r="A170" s="37" t="s">
        <v>369</v>
      </c>
      <c r="B170" s="27" t="s">
        <v>370</v>
      </c>
      <c r="C170" s="9" t="s">
        <v>44</v>
      </c>
      <c r="D170" s="9" t="s">
        <v>15</v>
      </c>
      <c r="E170" s="9" t="s">
        <v>45</v>
      </c>
      <c r="F170" s="9" t="s">
        <v>45</v>
      </c>
      <c r="G170" s="18" t="s">
        <v>46</v>
      </c>
    </row>
    <row r="171" spans="1:59" ht="39.75" customHeight="1">
      <c r="A171" s="37" t="s">
        <v>371</v>
      </c>
      <c r="B171" s="27" t="s">
        <v>372</v>
      </c>
      <c r="C171" s="9" t="s">
        <v>44</v>
      </c>
      <c r="D171" s="9" t="s">
        <v>100</v>
      </c>
      <c r="E171" s="9" t="s">
        <v>45</v>
      </c>
      <c r="F171" s="9" t="s">
        <v>45</v>
      </c>
      <c r="G171" s="18" t="s">
        <v>46</v>
      </c>
    </row>
    <row r="172" spans="1:59" ht="36.75" customHeight="1">
      <c r="A172" s="37" t="s">
        <v>373</v>
      </c>
      <c r="B172" s="27" t="s">
        <v>374</v>
      </c>
      <c r="C172" s="9" t="s">
        <v>44</v>
      </c>
      <c r="D172" s="9" t="s">
        <v>15</v>
      </c>
      <c r="E172" s="9" t="s">
        <v>45</v>
      </c>
      <c r="F172" s="9" t="s">
        <v>45</v>
      </c>
      <c r="G172" s="18" t="s">
        <v>46</v>
      </c>
    </row>
    <row r="173" spans="1:59" ht="53.25" customHeight="1">
      <c r="A173" s="37" t="s">
        <v>375</v>
      </c>
      <c r="B173" s="27" t="s">
        <v>376</v>
      </c>
      <c r="C173" s="9" t="s">
        <v>44</v>
      </c>
      <c r="D173" s="9" t="s">
        <v>15</v>
      </c>
      <c r="E173" s="9" t="s">
        <v>45</v>
      </c>
      <c r="F173" s="9" t="s">
        <v>45</v>
      </c>
      <c r="G173" s="18" t="s">
        <v>46</v>
      </c>
    </row>
    <row r="174" spans="1:59" ht="66.75" customHeight="1">
      <c r="A174" s="37" t="s">
        <v>377</v>
      </c>
      <c r="B174" s="27" t="s">
        <v>378</v>
      </c>
      <c r="C174" s="9" t="s">
        <v>44</v>
      </c>
      <c r="D174" s="9" t="s">
        <v>24</v>
      </c>
      <c r="E174" s="9" t="s">
        <v>45</v>
      </c>
      <c r="F174" s="9" t="s">
        <v>45</v>
      </c>
      <c r="G174" s="18" t="s">
        <v>46</v>
      </c>
    </row>
    <row r="175" spans="1:59" ht="110.25" customHeight="1">
      <c r="A175" s="37" t="s">
        <v>379</v>
      </c>
      <c r="B175" s="27" t="s">
        <v>380</v>
      </c>
      <c r="C175" s="9" t="s">
        <v>44</v>
      </c>
      <c r="D175" s="9" t="s">
        <v>100</v>
      </c>
      <c r="E175" s="9" t="s">
        <v>45</v>
      </c>
      <c r="F175" s="9" t="s">
        <v>45</v>
      </c>
      <c r="G175" s="18" t="s">
        <v>46</v>
      </c>
    </row>
    <row r="176" spans="1:59" ht="85.5" customHeight="1">
      <c r="A176" s="37" t="s">
        <v>381</v>
      </c>
      <c r="B176" s="27" t="s">
        <v>382</v>
      </c>
      <c r="C176" s="9" t="s">
        <v>44</v>
      </c>
      <c r="D176" s="9" t="s">
        <v>15</v>
      </c>
      <c r="E176" s="9" t="s">
        <v>45</v>
      </c>
      <c r="F176" s="9" t="s">
        <v>45</v>
      </c>
      <c r="G176" s="18" t="s">
        <v>46</v>
      </c>
    </row>
    <row r="177" spans="1:59" ht="51" customHeight="1">
      <c r="A177" s="37" t="s">
        <v>383</v>
      </c>
      <c r="B177" s="27" t="s">
        <v>384</v>
      </c>
      <c r="C177" s="9" t="s">
        <v>44</v>
      </c>
      <c r="D177" s="9" t="s">
        <v>15</v>
      </c>
      <c r="E177" s="9" t="s">
        <v>45</v>
      </c>
      <c r="F177" s="9" t="s">
        <v>45</v>
      </c>
      <c r="G177" s="18" t="s">
        <v>46</v>
      </c>
    </row>
    <row r="178" spans="1:59" s="44" customFormat="1" ht="19.5" customHeight="1">
      <c r="A178" s="50"/>
      <c r="B178" s="24" t="s">
        <v>385</v>
      </c>
      <c r="C178" s="43"/>
      <c r="D178" s="43"/>
      <c r="E178" s="51"/>
      <c r="F178" s="51"/>
      <c r="G178" s="52">
        <f>G7+G36+G39+G41+G95+G138+G140++G144+G151+G160+G156+G154+G167</f>
        <v>422.61020910000008</v>
      </c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</row>
  </sheetData>
  <mergeCells count="7">
    <mergeCell ref="A1:G1"/>
    <mergeCell ref="A2:A5"/>
    <mergeCell ref="B2:B5"/>
    <mergeCell ref="C2:C5"/>
    <mergeCell ref="E2:E5"/>
    <mergeCell ref="F2:F5"/>
    <mergeCell ref="G2:G5"/>
  </mergeCells>
  <phoneticPr fontId="0" type="noConversion"/>
  <pageMargins left="0.23611111111111099" right="0.23611111111111099" top="0.2" bottom="0.32013888888888897" header="0.51180555555555496" footer="0.51180555555555496"/>
  <pageSetup paperSize="9" scale="79" firstPageNumber="0" orientation="portrait" verticalDpi="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Игоревна Телегина</cp:lastModifiedBy>
  <cp:revision>0</cp:revision>
  <cp:lastPrinted>2013-08-14T04:26:24Z</cp:lastPrinted>
  <dcterms:created xsi:type="dcterms:W3CDTF">2013-08-14T04:24:59Z</dcterms:created>
  <dcterms:modified xsi:type="dcterms:W3CDTF">2013-08-14T04:26:38Z</dcterms:modified>
</cp:coreProperties>
</file>